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rtin\Desktop\"/>
    </mc:Choice>
  </mc:AlternateContent>
  <bookViews>
    <workbookView xWindow="0" yWindow="0" windowWidth="0" windowHeight="0"/>
  </bookViews>
  <sheets>
    <sheet name="Rekapitulace stavby" sheetId="1" r:id="rId1"/>
    <sheet name="SO01 - Oprava osvětlení V..." sheetId="2" r:id="rId2"/>
    <sheet name="SO02 - Oprava osvětlení V..." sheetId="3" r:id="rId3"/>
    <sheet name="SO03 - Oprava osvětlení V..." sheetId="4" r:id="rId4"/>
    <sheet name="SO04 - Oprava osvětlení V..." sheetId="5" r:id="rId5"/>
    <sheet name="SO05 - Oprava osvětlení V..." sheetId="6" r:id="rId6"/>
    <sheet name="SO06 - Oprava osvětlení V..." sheetId="7" r:id="rId7"/>
    <sheet name="SO07 - Oprava osvětlení V..." sheetId="8" r:id="rId8"/>
    <sheet name="SO08 - Oprava osvětlení V..." sheetId="9" r:id="rId9"/>
    <sheet name="SO09 - Oprava osvětlení V..." sheetId="10" r:id="rId10"/>
    <sheet name="SO10 - Oprava osvětlení V..." sheetId="11" r:id="rId11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'SO01 - Oprava osvětlení V...'!$C$117:$K$136</definedName>
    <definedName name="_xlnm.Print_Area" localSheetId="1">'SO01 - Oprava osvětlení V...'!$C$4:$J$76,'SO01 - Oprava osvětlení V...'!$C$82:$J$99,'SO01 - Oprava osvětlení V...'!$C$105:$K$136</definedName>
    <definedName name="_xlnm.Print_Titles" localSheetId="1">'SO01 - Oprava osvětlení V...'!$117:$117</definedName>
    <definedName name="_xlnm._FilterDatabase" localSheetId="2" hidden="1">'SO02 - Oprava osvětlení V...'!$C$119:$K$150</definedName>
    <definedName name="_xlnm.Print_Area" localSheetId="2">'SO02 - Oprava osvětlení V...'!$C$4:$J$76,'SO02 - Oprava osvětlení V...'!$C$82:$J$101,'SO02 - Oprava osvětlení V...'!$C$107:$K$150</definedName>
    <definedName name="_xlnm.Print_Titles" localSheetId="2">'SO02 - Oprava osvětlení V...'!$119:$119</definedName>
    <definedName name="_xlnm._FilterDatabase" localSheetId="3" hidden="1">'SO03 - Oprava osvětlení V...'!$C$119:$K$145</definedName>
    <definedName name="_xlnm.Print_Area" localSheetId="3">'SO03 - Oprava osvětlení V...'!$C$4:$J$76,'SO03 - Oprava osvětlení V...'!$C$82:$J$101,'SO03 - Oprava osvětlení V...'!$C$107:$K$145</definedName>
    <definedName name="_xlnm.Print_Titles" localSheetId="3">'SO03 - Oprava osvětlení V...'!$119:$119</definedName>
    <definedName name="_xlnm._FilterDatabase" localSheetId="4" hidden="1">'SO04 - Oprava osvětlení V...'!$C$117:$K$138</definedName>
    <definedName name="_xlnm.Print_Area" localSheetId="4">'SO04 - Oprava osvětlení V...'!$C$4:$J$76,'SO04 - Oprava osvětlení V...'!$C$82:$J$99,'SO04 - Oprava osvětlení V...'!$C$105:$K$138</definedName>
    <definedName name="_xlnm.Print_Titles" localSheetId="4">'SO04 - Oprava osvětlení V...'!$117:$117</definedName>
    <definedName name="_xlnm._FilterDatabase" localSheetId="5" hidden="1">'SO05 - Oprava osvětlení V...'!$C$119:$K$143</definedName>
    <definedName name="_xlnm.Print_Area" localSheetId="5">'SO05 - Oprava osvětlení V...'!$C$4:$J$76,'SO05 - Oprava osvětlení V...'!$C$82:$J$101,'SO05 - Oprava osvětlení V...'!$C$107:$K$143</definedName>
    <definedName name="_xlnm.Print_Titles" localSheetId="5">'SO05 - Oprava osvětlení V...'!$119:$119</definedName>
    <definedName name="_xlnm._FilterDatabase" localSheetId="6" hidden="1">'SO06 - Oprava osvětlení V...'!$C$119:$K$138</definedName>
    <definedName name="_xlnm.Print_Area" localSheetId="6">'SO06 - Oprava osvětlení V...'!$C$4:$J$76,'SO06 - Oprava osvětlení V...'!$C$82:$J$101,'SO06 - Oprava osvětlení V...'!$C$107:$K$138</definedName>
    <definedName name="_xlnm.Print_Titles" localSheetId="6">'SO06 - Oprava osvětlení V...'!$119:$119</definedName>
    <definedName name="_xlnm._FilterDatabase" localSheetId="7" hidden="1">'SO07 - Oprava osvětlení V...'!$C$121:$K$163</definedName>
    <definedName name="_xlnm.Print_Area" localSheetId="7">'SO07 - Oprava osvětlení V...'!$C$4:$J$76,'SO07 - Oprava osvětlení V...'!$C$82:$J$103,'SO07 - Oprava osvětlení V...'!$C$109:$K$163</definedName>
    <definedName name="_xlnm.Print_Titles" localSheetId="7">'SO07 - Oprava osvětlení V...'!$121:$121</definedName>
    <definedName name="_xlnm._FilterDatabase" localSheetId="8" hidden="1">'SO08 - Oprava osvětlení V...'!$C$119:$K$178</definedName>
    <definedName name="_xlnm.Print_Area" localSheetId="8">'SO08 - Oprava osvětlení V...'!$C$4:$J$76,'SO08 - Oprava osvětlení V...'!$C$82:$J$101,'SO08 - Oprava osvětlení V...'!$C$107:$K$178</definedName>
    <definedName name="_xlnm.Print_Titles" localSheetId="8">'SO08 - Oprava osvětlení V...'!$119:$119</definedName>
    <definedName name="_xlnm._FilterDatabase" localSheetId="9" hidden="1">'SO09 - Oprava osvětlení V...'!$C$119:$K$160</definedName>
    <definedName name="_xlnm.Print_Area" localSheetId="9">'SO09 - Oprava osvětlení V...'!$C$4:$J$76,'SO09 - Oprava osvětlení V...'!$C$82:$J$101,'SO09 - Oprava osvětlení V...'!$C$107:$K$160</definedName>
    <definedName name="_xlnm.Print_Titles" localSheetId="9">'SO09 - Oprava osvětlení V...'!$119:$119</definedName>
    <definedName name="_xlnm._FilterDatabase" localSheetId="10" hidden="1">'SO10 - Oprava osvětlení V...'!$C$119:$K$144</definedName>
    <definedName name="_xlnm.Print_Area" localSheetId="10">'SO10 - Oprava osvětlení V...'!$C$4:$J$76,'SO10 - Oprava osvětlení V...'!$C$82:$J$101,'SO10 - Oprava osvětlení V...'!$C$107:$K$144</definedName>
    <definedName name="_xlnm.Print_Titles" localSheetId="10">'SO10 - Oprava osvětlení V...'!$119:$119</definedName>
  </definedNames>
  <calcPr/>
</workbook>
</file>

<file path=xl/calcChain.xml><?xml version="1.0" encoding="utf-8"?>
<calcChain xmlns="http://schemas.openxmlformats.org/spreadsheetml/2006/main">
  <c i="11" l="1" r="J37"/>
  <c r="J36"/>
  <c i="1" r="AY104"/>
  <c i="11" r="J35"/>
  <c i="1" r="AX104"/>
  <c i="11"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T122"/>
  <c r="T121"/>
  <c r="R123"/>
  <c r="R122"/>
  <c r="R121"/>
  <c r="P123"/>
  <c r="P122"/>
  <c r="P121"/>
  <c r="J117"/>
  <c r="F114"/>
  <c r="E112"/>
  <c r="J92"/>
  <c r="F89"/>
  <c r="E87"/>
  <c r="J21"/>
  <c r="E21"/>
  <c r="J116"/>
  <c r="J20"/>
  <c r="J18"/>
  <c r="E18"/>
  <c r="F117"/>
  <c r="J17"/>
  <c r="J15"/>
  <c r="E15"/>
  <c r="F116"/>
  <c r="J14"/>
  <c r="J12"/>
  <c r="J89"/>
  <c r="E7"/>
  <c r="E110"/>
  <c i="10" r="J37"/>
  <c r="J36"/>
  <c i="1" r="AY103"/>
  <c i="10" r="J35"/>
  <c i="1" r="AX103"/>
  <c i="10"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T122"/>
  <c r="T121"/>
  <c r="R123"/>
  <c r="R122"/>
  <c r="R121"/>
  <c r="P123"/>
  <c r="P122"/>
  <c r="P121"/>
  <c r="J117"/>
  <c r="F114"/>
  <c r="E112"/>
  <c r="J92"/>
  <c r="F89"/>
  <c r="E87"/>
  <c r="J21"/>
  <c r="E21"/>
  <c r="J116"/>
  <c r="J20"/>
  <c r="J18"/>
  <c r="E18"/>
  <c r="F92"/>
  <c r="J17"/>
  <c r="J15"/>
  <c r="E15"/>
  <c r="F91"/>
  <c r="J14"/>
  <c r="J12"/>
  <c r="J114"/>
  <c r="E7"/>
  <c r="E110"/>
  <c i="9" r="J37"/>
  <c r="J36"/>
  <c i="1" r="AY102"/>
  <c i="9" r="J35"/>
  <c i="1" r="AX102"/>
  <c i="9"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T122"/>
  <c r="T121"/>
  <c r="R123"/>
  <c r="R122"/>
  <c r="R121"/>
  <c r="P123"/>
  <c r="P122"/>
  <c r="P121"/>
  <c r="J117"/>
  <c r="F114"/>
  <c r="E112"/>
  <c r="J92"/>
  <c r="F89"/>
  <c r="E87"/>
  <c r="J21"/>
  <c r="E21"/>
  <c r="J116"/>
  <c r="J20"/>
  <c r="J18"/>
  <c r="E18"/>
  <c r="F117"/>
  <c r="J17"/>
  <c r="J15"/>
  <c r="E15"/>
  <c r="F116"/>
  <c r="J14"/>
  <c r="J12"/>
  <c r="J114"/>
  <c r="E7"/>
  <c r="E110"/>
  <c i="8" r="J37"/>
  <c r="J36"/>
  <c i="1" r="AY101"/>
  <c i="8" r="J35"/>
  <c i="1" r="AX101"/>
  <c i="8"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T128"/>
  <c r="T127"/>
  <c r="R129"/>
  <c r="R128"/>
  <c r="R127"/>
  <c r="P129"/>
  <c r="P128"/>
  <c r="P127"/>
  <c r="BI126"/>
  <c r="BH126"/>
  <c r="BG126"/>
  <c r="BF126"/>
  <c r="T126"/>
  <c r="R126"/>
  <c r="P126"/>
  <c r="BI125"/>
  <c r="BH125"/>
  <c r="BG125"/>
  <c r="BF125"/>
  <c r="T125"/>
  <c r="R125"/>
  <c r="P125"/>
  <c r="J119"/>
  <c r="F116"/>
  <c r="E114"/>
  <c r="J92"/>
  <c r="F89"/>
  <c r="E87"/>
  <c r="J21"/>
  <c r="E21"/>
  <c r="J91"/>
  <c r="J20"/>
  <c r="J18"/>
  <c r="E18"/>
  <c r="F119"/>
  <c r="J17"/>
  <c r="J15"/>
  <c r="E15"/>
  <c r="F118"/>
  <c r="J14"/>
  <c r="J12"/>
  <c r="J89"/>
  <c r="E7"/>
  <c r="E85"/>
  <c i="7" r="J37"/>
  <c r="J36"/>
  <c i="1" r="AY100"/>
  <c i="7" r="J35"/>
  <c i="1" r="AX100"/>
  <c i="7"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J117"/>
  <c r="F114"/>
  <c r="E112"/>
  <c r="J92"/>
  <c r="F89"/>
  <c r="E87"/>
  <c r="J21"/>
  <c r="E21"/>
  <c r="J116"/>
  <c r="J20"/>
  <c r="J18"/>
  <c r="E18"/>
  <c r="F117"/>
  <c r="J17"/>
  <c r="J15"/>
  <c r="E15"/>
  <c r="F116"/>
  <c r="J14"/>
  <c r="J12"/>
  <c r="J114"/>
  <c r="E7"/>
  <c r="E110"/>
  <c i="6" r="J37"/>
  <c r="J36"/>
  <c i="1" r="AY99"/>
  <c i="6" r="J35"/>
  <c i="1" r="AX99"/>
  <c i="6"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J117"/>
  <c r="F114"/>
  <c r="E112"/>
  <c r="J92"/>
  <c r="F89"/>
  <c r="E87"/>
  <c r="J21"/>
  <c r="E21"/>
  <c r="J91"/>
  <c r="J20"/>
  <c r="J18"/>
  <c r="E18"/>
  <c r="F117"/>
  <c r="J17"/>
  <c r="J15"/>
  <c r="E15"/>
  <c r="F116"/>
  <c r="J14"/>
  <c r="J12"/>
  <c r="J114"/>
  <c r="E7"/>
  <c r="E110"/>
  <c i="5" r="J37"/>
  <c r="J36"/>
  <c i="1" r="AY98"/>
  <c i="5" r="J35"/>
  <c i="1" r="AX98"/>
  <c i="5"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J115"/>
  <c r="F112"/>
  <c r="E110"/>
  <c r="J92"/>
  <c r="F89"/>
  <c r="E87"/>
  <c r="J21"/>
  <c r="E21"/>
  <c r="J114"/>
  <c r="J20"/>
  <c r="J18"/>
  <c r="E18"/>
  <c r="F115"/>
  <c r="J17"/>
  <c r="J15"/>
  <c r="E15"/>
  <c r="F114"/>
  <c r="J14"/>
  <c r="J12"/>
  <c r="J112"/>
  <c r="E7"/>
  <c r="E108"/>
  <c i="4" r="J37"/>
  <c r="J36"/>
  <c i="1" r="AY97"/>
  <c i="4" r="J35"/>
  <c i="1" r="AX97"/>
  <c i="4"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T122"/>
  <c r="T121"/>
  <c r="R123"/>
  <c r="R122"/>
  <c r="R121"/>
  <c r="P123"/>
  <c r="P122"/>
  <c r="P121"/>
  <c r="J117"/>
  <c r="F114"/>
  <c r="E112"/>
  <c r="J92"/>
  <c r="F89"/>
  <c r="E87"/>
  <c r="J21"/>
  <c r="E21"/>
  <c r="J116"/>
  <c r="J20"/>
  <c r="J18"/>
  <c r="E18"/>
  <c r="F117"/>
  <c r="J17"/>
  <c r="J15"/>
  <c r="E15"/>
  <c r="F116"/>
  <c r="J14"/>
  <c r="J12"/>
  <c r="J114"/>
  <c r="E7"/>
  <c r="E110"/>
  <c i="3" r="J37"/>
  <c r="J36"/>
  <c i="1" r="AY96"/>
  <c i="3" r="J35"/>
  <c i="1" r="AX96"/>
  <c i="3"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T122"/>
  <c r="T121"/>
  <c r="R123"/>
  <c r="R122"/>
  <c r="R121"/>
  <c r="P123"/>
  <c r="P122"/>
  <c r="P121"/>
  <c r="J117"/>
  <c r="F114"/>
  <c r="E112"/>
  <c r="J92"/>
  <c r="F89"/>
  <c r="E87"/>
  <c r="J21"/>
  <c r="E21"/>
  <c r="J116"/>
  <c r="J20"/>
  <c r="J18"/>
  <c r="E18"/>
  <c r="F117"/>
  <c r="J17"/>
  <c r="J15"/>
  <c r="E15"/>
  <c r="F91"/>
  <c r="J14"/>
  <c r="J12"/>
  <c r="J114"/>
  <c r="E7"/>
  <c r="E85"/>
  <c i="2" r="J37"/>
  <c r="J36"/>
  <c i="1" r="AY95"/>
  <c i="2" r="J35"/>
  <c i="1" r="AX95"/>
  <c i="2"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J115"/>
  <c r="F112"/>
  <c r="E110"/>
  <c r="J92"/>
  <c r="F89"/>
  <c r="E87"/>
  <c r="J21"/>
  <c r="E21"/>
  <c r="J114"/>
  <c r="J20"/>
  <c r="J18"/>
  <c r="E18"/>
  <c r="F92"/>
  <c r="J17"/>
  <c r="J15"/>
  <c r="E15"/>
  <c r="F114"/>
  <c r="J14"/>
  <c r="J12"/>
  <c r="J112"/>
  <c r="E7"/>
  <c r="E85"/>
  <c i="1" r="L90"/>
  <c r="AM90"/>
  <c r="AM89"/>
  <c r="L89"/>
  <c r="AM87"/>
  <c r="L87"/>
  <c r="L85"/>
  <c r="L84"/>
  <c i="11" r="BK143"/>
  <c r="J143"/>
  <c r="BK142"/>
  <c r="J142"/>
  <c r="BK140"/>
  <c r="J140"/>
  <c r="BK139"/>
  <c r="J139"/>
  <c r="BK138"/>
  <c r="J138"/>
  <c r="BK137"/>
  <c r="J137"/>
  <c r="BK135"/>
  <c r="J135"/>
  <c r="J134"/>
  <c r="J133"/>
  <c r="BK132"/>
  <c r="BK131"/>
  <c r="BK130"/>
  <c r="J129"/>
  <c r="J128"/>
  <c r="BK127"/>
  <c r="BK126"/>
  <c r="BK125"/>
  <c r="J123"/>
  <c i="10" r="J159"/>
  <c r="BK158"/>
  <c r="J156"/>
  <c r="J155"/>
  <c r="J154"/>
  <c r="J153"/>
  <c r="J151"/>
  <c r="J150"/>
  <c r="BK149"/>
  <c r="BK148"/>
  <c r="BK147"/>
  <c r="J146"/>
  <c r="J144"/>
  <c r="BK142"/>
  <c r="J140"/>
  <c r="J138"/>
  <c r="BK137"/>
  <c r="J136"/>
  <c r="J135"/>
  <c r="BK134"/>
  <c r="BK133"/>
  <c r="BK132"/>
  <c r="J131"/>
  <c r="BK130"/>
  <c r="BK129"/>
  <c r="J128"/>
  <c r="BK127"/>
  <c r="BK126"/>
  <c r="BK125"/>
  <c r="J123"/>
  <c i="9" r="J177"/>
  <c r="BK176"/>
  <c r="BK174"/>
  <c r="J173"/>
  <c r="BK172"/>
  <c r="BK171"/>
  <c r="J169"/>
  <c r="BK168"/>
  <c r="J167"/>
  <c r="BK166"/>
  <c r="J165"/>
  <c r="BK164"/>
  <c r="J163"/>
  <c r="BK162"/>
  <c r="BK161"/>
  <c r="J160"/>
  <c r="J159"/>
  <c r="J158"/>
  <c r="BK157"/>
  <c r="BK156"/>
  <c r="BK155"/>
  <c r="J154"/>
  <c r="BK153"/>
  <c r="BK152"/>
  <c r="BK151"/>
  <c r="BK150"/>
  <c r="BK148"/>
  <c r="J147"/>
  <c r="BK145"/>
  <c r="BK143"/>
  <c r="BK142"/>
  <c r="J141"/>
  <c r="BK140"/>
  <c r="J139"/>
  <c r="J138"/>
  <c r="BK137"/>
  <c r="BK136"/>
  <c r="J135"/>
  <c r="J134"/>
  <c r="J133"/>
  <c r="BK132"/>
  <c r="J131"/>
  <c r="BK130"/>
  <c r="J129"/>
  <c r="J128"/>
  <c r="J127"/>
  <c r="BK126"/>
  <c r="J125"/>
  <c r="BK123"/>
  <c i="8" r="J162"/>
  <c r="BK161"/>
  <c r="J159"/>
  <c r="J158"/>
  <c r="BK156"/>
  <c r="BK155"/>
  <c r="J153"/>
  <c r="J151"/>
  <c r="J149"/>
  <c r="J147"/>
  <c r="BK145"/>
  <c r="J143"/>
  <c r="J142"/>
  <c r="J141"/>
  <c r="BK140"/>
  <c r="J139"/>
  <c r="BK138"/>
  <c r="J137"/>
  <c r="BK136"/>
  <c r="BK135"/>
  <c r="J134"/>
  <c r="BK133"/>
  <c r="J132"/>
  <c r="BK131"/>
  <c r="J129"/>
  <c r="J126"/>
  <c r="BK125"/>
  <c i="7" r="J137"/>
  <c r="BK136"/>
  <c r="J134"/>
  <c r="BK133"/>
  <c r="BK132"/>
  <c r="J131"/>
  <c r="BK129"/>
  <c r="BK127"/>
  <c r="J126"/>
  <c r="BK124"/>
  <c r="BK123"/>
  <c i="6" r="BK142"/>
  <c r="BK141"/>
  <c r="BK139"/>
  <c r="BK138"/>
  <c r="J137"/>
  <c r="J136"/>
  <c r="J134"/>
  <c r="BK132"/>
  <c r="J130"/>
  <c r="J129"/>
  <c r="BK128"/>
  <c r="J127"/>
  <c r="J126"/>
  <c r="BK124"/>
  <c r="J123"/>
  <c i="5" r="BK137"/>
  <c r="J136"/>
  <c r="J134"/>
  <c r="BK133"/>
  <c r="BK132"/>
  <c r="BK130"/>
  <c r="BK128"/>
  <c r="BK126"/>
  <c r="BK125"/>
  <c r="BK124"/>
  <c r="J123"/>
  <c r="BK122"/>
  <c r="BK121"/>
  <c r="J121"/>
  <c r="BK120"/>
  <c i="4" r="J144"/>
  <c r="J143"/>
  <c r="BK141"/>
  <c r="BK140"/>
  <c r="BK138"/>
  <c r="BK136"/>
  <c r="BK134"/>
  <c r="BK133"/>
  <c r="BK131"/>
  <c r="J130"/>
  <c r="BK129"/>
  <c r="BK128"/>
  <c r="J127"/>
  <c r="BK125"/>
  <c r="BK123"/>
  <c i="3" r="J149"/>
  <c r="BK148"/>
  <c r="J146"/>
  <c r="J145"/>
  <c r="BK143"/>
  <c r="BK141"/>
  <c r="BK139"/>
  <c r="BK137"/>
  <c r="J135"/>
  <c r="J133"/>
  <c r="J132"/>
  <c r="BK131"/>
  <c r="J130"/>
  <c r="BK129"/>
  <c r="BK128"/>
  <c r="J127"/>
  <c r="BK126"/>
  <c r="BK125"/>
  <c r="J123"/>
  <c i="2" r="BK135"/>
  <c r="BK134"/>
  <c r="BK132"/>
  <c r="J131"/>
  <c r="BK129"/>
  <c r="BK128"/>
  <c r="J126"/>
  <c r="J125"/>
  <c r="BK124"/>
  <c r="J123"/>
  <c r="J122"/>
  <c r="J121"/>
  <c r="BK120"/>
  <c i="11" r="BK134"/>
  <c r="BK133"/>
  <c r="J132"/>
  <c r="J131"/>
  <c r="J130"/>
  <c r="BK129"/>
  <c r="BK128"/>
  <c r="J127"/>
  <c r="J126"/>
  <c r="J125"/>
  <c r="BK123"/>
  <c i="10" r="BK159"/>
  <c r="J158"/>
  <c r="BK156"/>
  <c r="BK155"/>
  <c r="BK154"/>
  <c r="BK153"/>
  <c r="BK151"/>
  <c r="BK150"/>
  <c r="J149"/>
  <c r="J148"/>
  <c r="J147"/>
  <c r="BK146"/>
  <c r="BK144"/>
  <c r="J142"/>
  <c r="BK140"/>
  <c r="BK138"/>
  <c r="J137"/>
  <c r="BK136"/>
  <c r="BK135"/>
  <c r="J134"/>
  <c r="J133"/>
  <c r="J132"/>
  <c r="BK131"/>
  <c r="J130"/>
  <c r="J129"/>
  <c r="BK128"/>
  <c r="J127"/>
  <c r="J126"/>
  <c r="J125"/>
  <c r="BK123"/>
  <c i="9" r="BK177"/>
  <c r="J176"/>
  <c r="J174"/>
  <c r="BK173"/>
  <c r="J172"/>
  <c r="J171"/>
  <c r="BK169"/>
  <c r="J168"/>
  <c r="BK167"/>
  <c r="J166"/>
  <c r="BK165"/>
  <c r="J164"/>
  <c r="BK163"/>
  <c r="J162"/>
  <c r="J161"/>
  <c r="BK160"/>
  <c r="BK159"/>
  <c r="BK158"/>
  <c r="J157"/>
  <c r="J156"/>
  <c r="J155"/>
  <c r="BK154"/>
  <c r="J153"/>
  <c r="J152"/>
  <c r="J151"/>
  <c r="J150"/>
  <c r="J148"/>
  <c r="BK147"/>
  <c r="J145"/>
  <c r="J143"/>
  <c r="J142"/>
  <c r="BK141"/>
  <c r="J140"/>
  <c r="BK139"/>
  <c r="BK138"/>
  <c r="J137"/>
  <c r="J136"/>
  <c r="BK135"/>
  <c r="BK134"/>
  <c r="BK133"/>
  <c r="J132"/>
  <c r="BK131"/>
  <c r="J130"/>
  <c r="BK129"/>
  <c r="BK128"/>
  <c r="BK127"/>
  <c r="J126"/>
  <c r="BK125"/>
  <c r="J123"/>
  <c i="8" r="BK162"/>
  <c r="J161"/>
  <c r="BK159"/>
  <c r="BK158"/>
  <c r="J156"/>
  <c r="J155"/>
  <c r="BK153"/>
  <c r="BK151"/>
  <c r="BK149"/>
  <c r="BK147"/>
  <c r="J145"/>
  <c r="BK143"/>
  <c r="BK142"/>
  <c r="BK141"/>
  <c r="J140"/>
  <c r="BK139"/>
  <c r="J138"/>
  <c r="BK137"/>
  <c r="J136"/>
  <c r="J135"/>
  <c r="BK134"/>
  <c r="J133"/>
  <c r="BK132"/>
  <c r="J131"/>
  <c r="BK129"/>
  <c r="BK126"/>
  <c r="J125"/>
  <c i="7" r="BK137"/>
  <c r="J136"/>
  <c r="BK134"/>
  <c r="J133"/>
  <c r="J132"/>
  <c r="BK131"/>
  <c r="J129"/>
  <c r="J127"/>
  <c r="BK126"/>
  <c r="J124"/>
  <c r="J123"/>
  <c i="6" r="J142"/>
  <c r="J141"/>
  <c r="J139"/>
  <c r="J138"/>
  <c r="BK137"/>
  <c r="BK136"/>
  <c r="BK134"/>
  <c r="J132"/>
  <c r="BK130"/>
  <c r="BK129"/>
  <c r="J128"/>
  <c r="BK127"/>
  <c r="BK126"/>
  <c r="J124"/>
  <c r="BK123"/>
  <c i="5" r="J137"/>
  <c r="BK136"/>
  <c r="BK134"/>
  <c r="J133"/>
  <c r="J132"/>
  <c r="J130"/>
  <c r="J128"/>
  <c r="J126"/>
  <c r="J125"/>
  <c r="J124"/>
  <c r="BK123"/>
  <c r="J122"/>
  <c r="J120"/>
  <c i="4" r="BK144"/>
  <c r="BK143"/>
  <c r="J141"/>
  <c r="J140"/>
  <c r="J138"/>
  <c r="J136"/>
  <c r="J134"/>
  <c r="J133"/>
  <c r="J131"/>
  <c r="BK130"/>
  <c r="J129"/>
  <c r="J128"/>
  <c r="BK127"/>
  <c r="BK126"/>
  <c r="J126"/>
  <c r="J125"/>
  <c r="J123"/>
  <c i="3" r="BK149"/>
  <c r="J148"/>
  <c r="BK146"/>
  <c r="BK145"/>
  <c r="J143"/>
  <c r="J141"/>
  <c r="J139"/>
  <c r="J137"/>
  <c r="BK135"/>
  <c r="BK133"/>
  <c r="BK132"/>
  <c r="J131"/>
  <c r="BK130"/>
  <c r="J129"/>
  <c r="J128"/>
  <c r="BK127"/>
  <c r="J126"/>
  <c r="J125"/>
  <c r="BK123"/>
  <c i="2" r="J135"/>
  <c r="J134"/>
  <c r="J132"/>
  <c r="BK131"/>
  <c r="J129"/>
  <c r="J128"/>
  <c r="BK126"/>
  <c r="BK125"/>
  <c r="J124"/>
  <c r="BK123"/>
  <c r="BK122"/>
  <c r="BK121"/>
  <c r="J120"/>
  <c i="1" r="AS94"/>
  <c i="2" l="1" r="BK119"/>
  <c r="J119"/>
  <c r="J97"/>
  <c r="R119"/>
  <c r="BK133"/>
  <c r="J133"/>
  <c r="J98"/>
  <c r="R133"/>
  <c i="3" r="P124"/>
  <c r="P120"/>
  <c i="1" r="AU96"/>
  <c i="3" r="T124"/>
  <c r="T120"/>
  <c r="P147"/>
  <c r="T147"/>
  <c i="4" r="P124"/>
  <c r="P120"/>
  <c i="1" r="AU97"/>
  <c i="4" r="T124"/>
  <c r="T120"/>
  <c r="P142"/>
  <c r="T142"/>
  <c i="5" r="BK119"/>
  <c r="R119"/>
  <c r="BK135"/>
  <c r="J135"/>
  <c r="J98"/>
  <c r="T135"/>
  <c i="6" r="P122"/>
  <c r="P121"/>
  <c r="BK125"/>
  <c r="J125"/>
  <c r="J99"/>
  <c r="R125"/>
  <c r="BK140"/>
  <c r="J140"/>
  <c r="J100"/>
  <c r="R140"/>
  <c i="7" r="R122"/>
  <c r="R121"/>
  <c r="T122"/>
  <c r="T121"/>
  <c r="P125"/>
  <c r="T125"/>
  <c r="P135"/>
  <c r="T135"/>
  <c i="8" r="BK124"/>
  <c r="BK123"/>
  <c r="R124"/>
  <c r="R123"/>
  <c r="BK130"/>
  <c r="J130"/>
  <c r="J101"/>
  <c r="R130"/>
  <c r="BK160"/>
  <c r="J160"/>
  <c r="J102"/>
  <c r="T160"/>
  <c i="9" r="P124"/>
  <c r="P120"/>
  <c i="1" r="AU102"/>
  <c i="9" r="R124"/>
  <c r="R120"/>
  <c r="BK175"/>
  <c r="J175"/>
  <c r="J100"/>
  <c r="R175"/>
  <c i="10" r="BK124"/>
  <c r="J124"/>
  <c r="J99"/>
  <c r="R124"/>
  <c r="R120"/>
  <c r="BK157"/>
  <c r="J157"/>
  <c r="J100"/>
  <c r="T157"/>
  <c i="2" r="P119"/>
  <c r="T119"/>
  <c r="T118"/>
  <c r="P133"/>
  <c r="T133"/>
  <c i="3" r="BK124"/>
  <c r="J124"/>
  <c r="J99"/>
  <c r="R124"/>
  <c r="R120"/>
  <c r="BK147"/>
  <c r="J147"/>
  <c r="J100"/>
  <c r="R147"/>
  <c i="4" r="BK124"/>
  <c r="J124"/>
  <c r="J99"/>
  <c r="R124"/>
  <c r="R120"/>
  <c r="BK142"/>
  <c r="J142"/>
  <c r="J100"/>
  <c r="R142"/>
  <c i="5" r="P119"/>
  <c r="T119"/>
  <c r="T118"/>
  <c r="P135"/>
  <c r="R135"/>
  <c i="6" r="BK122"/>
  <c r="J122"/>
  <c r="J98"/>
  <c r="R122"/>
  <c r="R121"/>
  <c r="R120"/>
  <c r="T122"/>
  <c r="T121"/>
  <c r="P125"/>
  <c r="T125"/>
  <c r="P140"/>
  <c r="T140"/>
  <c i="7" r="BK122"/>
  <c r="J122"/>
  <c r="J98"/>
  <c r="P122"/>
  <c r="P121"/>
  <c r="P120"/>
  <c i="1" r="AU100"/>
  <c i="7" r="BK125"/>
  <c r="J125"/>
  <c r="J99"/>
  <c r="R125"/>
  <c r="BK135"/>
  <c r="J135"/>
  <c r="J100"/>
  <c r="R135"/>
  <c i="8" r="P124"/>
  <c r="P123"/>
  <c r="T124"/>
  <c r="T123"/>
  <c r="P130"/>
  <c r="T130"/>
  <c r="P160"/>
  <c r="R160"/>
  <c i="9" r="BK124"/>
  <c r="J124"/>
  <c r="J99"/>
  <c r="T124"/>
  <c r="T120"/>
  <c r="P175"/>
  <c r="T175"/>
  <c i="10" r="P124"/>
  <c r="P120"/>
  <c i="1" r="AU103"/>
  <c i="10" r="T124"/>
  <c r="T120"/>
  <c r="P157"/>
  <c r="R157"/>
  <c i="11" r="BK124"/>
  <c r="J124"/>
  <c r="J99"/>
  <c r="P124"/>
  <c r="P120"/>
  <c i="1" r="AU104"/>
  <c i="11" r="R124"/>
  <c r="R120"/>
  <c r="T124"/>
  <c r="T120"/>
  <c r="BK141"/>
  <c r="J141"/>
  <c r="J100"/>
  <c r="P141"/>
  <c r="R141"/>
  <c r="T141"/>
  <c i="2" r="J89"/>
  <c r="J91"/>
  <c r="E108"/>
  <c r="F115"/>
  <c r="BE121"/>
  <c r="BE122"/>
  <c r="BE124"/>
  <c r="BE125"/>
  <c r="BE129"/>
  <c r="BE132"/>
  <c r="BE134"/>
  <c r="BE135"/>
  <c i="3" r="J89"/>
  <c r="F92"/>
  <c r="E110"/>
  <c r="F116"/>
  <c r="BE123"/>
  <c r="BE127"/>
  <c r="BE130"/>
  <c r="BE133"/>
  <c r="BE137"/>
  <c r="BE143"/>
  <c r="BE145"/>
  <c r="BE146"/>
  <c r="BE148"/>
  <c r="BE149"/>
  <c r="BK122"/>
  <c r="J122"/>
  <c r="J98"/>
  <c i="4" r="E85"/>
  <c r="F91"/>
  <c r="F92"/>
  <c r="BE125"/>
  <c r="BE126"/>
  <c r="BE129"/>
  <c r="BE134"/>
  <c r="BE140"/>
  <c r="BE143"/>
  <c r="BE144"/>
  <c i="5" r="J89"/>
  <c r="J91"/>
  <c r="BE121"/>
  <c r="BE123"/>
  <c r="BE125"/>
  <c r="BE128"/>
  <c r="BE133"/>
  <c r="BE134"/>
  <c r="BE137"/>
  <c i="6" r="E85"/>
  <c r="J89"/>
  <c r="F92"/>
  <c r="J116"/>
  <c r="BE126"/>
  <c r="BE127"/>
  <c r="BE129"/>
  <c r="BE132"/>
  <c r="BE134"/>
  <c r="BE136"/>
  <c r="BE137"/>
  <c r="BE139"/>
  <c i="7" r="J89"/>
  <c r="J91"/>
  <c r="BE129"/>
  <c r="BE131"/>
  <c r="BE133"/>
  <c r="BE134"/>
  <c r="BE136"/>
  <c i="8" r="F91"/>
  <c r="F92"/>
  <c r="E112"/>
  <c r="J116"/>
  <c r="J118"/>
  <c r="BE125"/>
  <c r="BE129"/>
  <c r="BE131"/>
  <c r="BE133"/>
  <c r="BE136"/>
  <c r="BE138"/>
  <c r="BE140"/>
  <c r="BE141"/>
  <c r="BE142"/>
  <c r="BE143"/>
  <c r="BE147"/>
  <c r="BE151"/>
  <c r="BE156"/>
  <c r="BE159"/>
  <c r="BE161"/>
  <c i="9" r="E85"/>
  <c r="F91"/>
  <c r="F92"/>
  <c r="BE126"/>
  <c r="BE128"/>
  <c r="BE130"/>
  <c r="BE132"/>
  <c r="BE134"/>
  <c r="BE137"/>
  <c r="BE140"/>
  <c r="BE142"/>
  <c r="BE145"/>
  <c r="BE148"/>
  <c r="BE153"/>
  <c r="BE155"/>
  <c r="BE157"/>
  <c r="BE158"/>
  <c r="BE159"/>
  <c r="BE162"/>
  <c r="BE164"/>
  <c r="BE166"/>
  <c r="BE168"/>
  <c r="BE172"/>
  <c r="BE174"/>
  <c r="BE176"/>
  <c r="BK122"/>
  <c r="J122"/>
  <c r="J98"/>
  <c i="10" r="J89"/>
  <c r="J91"/>
  <c r="F116"/>
  <c r="F117"/>
  <c r="BE127"/>
  <c r="BE130"/>
  <c r="BE135"/>
  <c r="BE137"/>
  <c r="BE138"/>
  <c r="BE142"/>
  <c r="BE144"/>
  <c r="BE150"/>
  <c r="BE151"/>
  <c r="BE153"/>
  <c r="BE154"/>
  <c r="BE155"/>
  <c r="BE156"/>
  <c r="BK122"/>
  <c r="J122"/>
  <c r="J98"/>
  <c i="11" r="E85"/>
  <c r="F91"/>
  <c r="J91"/>
  <c r="J114"/>
  <c r="BE123"/>
  <c r="BE125"/>
  <c r="BE128"/>
  <c r="BE132"/>
  <c r="BE135"/>
  <c i="2" r="F91"/>
  <c r="BE120"/>
  <c r="BE123"/>
  <c r="BE126"/>
  <c r="BE128"/>
  <c r="BE131"/>
  <c i="3" r="J91"/>
  <c r="BE125"/>
  <c r="BE126"/>
  <c r="BE128"/>
  <c r="BE129"/>
  <c r="BE131"/>
  <c r="BE132"/>
  <c r="BE135"/>
  <c r="BE139"/>
  <c r="BE141"/>
  <c i="4" r="J89"/>
  <c r="J91"/>
  <c r="BE123"/>
  <c r="BE127"/>
  <c r="BE128"/>
  <c r="BE130"/>
  <c r="BE131"/>
  <c r="BE133"/>
  <c r="BE136"/>
  <c r="BE138"/>
  <c r="BE141"/>
  <c r="BK122"/>
  <c r="J122"/>
  <c r="J98"/>
  <c i="5" r="E85"/>
  <c r="F91"/>
  <c r="F92"/>
  <c r="BE120"/>
  <c r="BE122"/>
  <c r="BE124"/>
  <c r="BE126"/>
  <c r="BE130"/>
  <c r="BE132"/>
  <c r="BE136"/>
  <c i="6" r="F91"/>
  <c r="BE123"/>
  <c r="BE124"/>
  <c r="BE128"/>
  <c r="BE130"/>
  <c r="BE138"/>
  <c r="BE141"/>
  <c r="BE142"/>
  <c i="7" r="E85"/>
  <c r="F91"/>
  <c r="F92"/>
  <c r="BE123"/>
  <c r="BE124"/>
  <c r="BE126"/>
  <c r="BE127"/>
  <c r="BE132"/>
  <c r="BE137"/>
  <c i="8" r="BE126"/>
  <c r="BE132"/>
  <c r="BE134"/>
  <c r="BE135"/>
  <c r="BE137"/>
  <c r="BE139"/>
  <c r="BE145"/>
  <c r="BE149"/>
  <c r="BE153"/>
  <c r="BE155"/>
  <c r="BE158"/>
  <c r="BE162"/>
  <c r="BK128"/>
  <c r="J128"/>
  <c r="J100"/>
  <c i="9" r="J89"/>
  <c r="J91"/>
  <c r="BE123"/>
  <c r="BE125"/>
  <c r="BE127"/>
  <c r="BE129"/>
  <c r="BE131"/>
  <c r="BE133"/>
  <c r="BE135"/>
  <c r="BE136"/>
  <c r="BE138"/>
  <c r="BE139"/>
  <c r="BE141"/>
  <c r="BE143"/>
  <c r="BE147"/>
  <c r="BE150"/>
  <c r="BE151"/>
  <c r="BE152"/>
  <c r="BE154"/>
  <c r="BE156"/>
  <c r="BE160"/>
  <c r="BE161"/>
  <c r="BE163"/>
  <c r="BE165"/>
  <c r="BE167"/>
  <c r="BE169"/>
  <c r="BE171"/>
  <c r="BE173"/>
  <c r="BE177"/>
  <c i="10" r="E85"/>
  <c r="BE123"/>
  <c r="BE125"/>
  <c r="BE126"/>
  <c r="BE128"/>
  <c r="BE129"/>
  <c r="BE131"/>
  <c r="BE132"/>
  <c r="BE133"/>
  <c r="BE134"/>
  <c r="BE136"/>
  <c r="BE140"/>
  <c r="BE146"/>
  <c r="BE147"/>
  <c r="BE148"/>
  <c r="BE149"/>
  <c r="BE158"/>
  <c r="BE159"/>
  <c i="11" r="F92"/>
  <c r="BE126"/>
  <c r="BE127"/>
  <c r="BE129"/>
  <c r="BE130"/>
  <c r="BE131"/>
  <c r="BE133"/>
  <c r="BE134"/>
  <c r="BE137"/>
  <c r="BE138"/>
  <c r="BE139"/>
  <c r="BE140"/>
  <c r="BE142"/>
  <c r="BE143"/>
  <c r="BK122"/>
  <c r="J122"/>
  <c r="J98"/>
  <c i="2" r="J34"/>
  <c i="1" r="AW95"/>
  <c i="3" r="J34"/>
  <c i="1" r="AW96"/>
  <c i="4" r="J34"/>
  <c i="1" r="AW97"/>
  <c i="5" r="J34"/>
  <c i="1" r="AW98"/>
  <c i="6" r="F34"/>
  <c i="1" r="BA99"/>
  <c i="6" r="F37"/>
  <c i="1" r="BD99"/>
  <c i="7" r="F34"/>
  <c i="1" r="BA100"/>
  <c i="7" r="F37"/>
  <c i="1" r="BD100"/>
  <c i="8" r="F35"/>
  <c i="1" r="BB101"/>
  <c i="8" r="F37"/>
  <c i="1" r="BD101"/>
  <c i="9" r="J34"/>
  <c i="1" r="AW102"/>
  <c i="10" r="J34"/>
  <c i="1" r="AW103"/>
  <c i="10" r="F37"/>
  <c i="1" r="BD103"/>
  <c i="2" r="F34"/>
  <c i="1" r="BA95"/>
  <c i="2" r="F37"/>
  <c i="1" r="BD95"/>
  <c i="3" r="F34"/>
  <c i="1" r="BA96"/>
  <c i="3" r="F35"/>
  <c i="1" r="BB96"/>
  <c i="4" r="F35"/>
  <c i="1" r="BB97"/>
  <c i="5" r="F34"/>
  <c i="1" r="BA98"/>
  <c i="5" r="F37"/>
  <c i="1" r="BD98"/>
  <c i="6" r="J34"/>
  <c i="1" r="AW99"/>
  <c i="6" r="F36"/>
  <c i="1" r="BC99"/>
  <c i="7" r="J34"/>
  <c i="1" r="AW100"/>
  <c i="7" r="F36"/>
  <c i="1" r="BC100"/>
  <c i="8" r="J34"/>
  <c i="1" r="AW101"/>
  <c i="9" r="F34"/>
  <c i="1" r="BA102"/>
  <c i="9" r="F35"/>
  <c i="1" r="BB102"/>
  <c i="10" r="F34"/>
  <c i="1" r="BA103"/>
  <c i="10" r="F35"/>
  <c i="1" r="BB103"/>
  <c i="11" r="F34"/>
  <c i="1" r="BA104"/>
  <c i="11" r="J34"/>
  <c i="1" r="AW104"/>
  <c i="11" r="F36"/>
  <c i="1" r="BC104"/>
  <c i="11" r="F37"/>
  <c i="1" r="BD104"/>
  <c i="2" r="F36"/>
  <c i="1" r="BC95"/>
  <c i="3" r="F37"/>
  <c i="1" r="BD96"/>
  <c i="4" r="F37"/>
  <c i="1" r="BD97"/>
  <c i="5" r="F36"/>
  <c i="1" r="BC98"/>
  <c i="6" r="F35"/>
  <c i="1" r="BB99"/>
  <c i="7" r="F35"/>
  <c i="1" r="BB100"/>
  <c i="8" r="F34"/>
  <c i="1" r="BA101"/>
  <c i="9" r="F36"/>
  <c i="1" r="BC102"/>
  <c i="2" r="F35"/>
  <c i="1" r="BB95"/>
  <c i="3" r="F36"/>
  <c i="1" r="BC96"/>
  <c i="4" r="F34"/>
  <c i="1" r="BA97"/>
  <c i="4" r="F36"/>
  <c i="1" r="BC97"/>
  <c i="5" r="F35"/>
  <c i="1" r="BB98"/>
  <c i="8" r="F36"/>
  <c i="1" r="BC101"/>
  <c i="9" r="F37"/>
  <c i="1" r="BD102"/>
  <c i="10" r="F36"/>
  <c i="1" r="BC103"/>
  <c i="11" r="F35"/>
  <c i="1" r="BB104"/>
  <c i="6" l="1" r="T120"/>
  <c i="7" r="R120"/>
  <c i="6" r="P120"/>
  <c i="1" r="AU99"/>
  <c i="2" r="R118"/>
  <c i="8" r="T122"/>
  <c r="P122"/>
  <c i="1" r="AU101"/>
  <c i="5" r="P118"/>
  <c i="1" r="AU98"/>
  <c i="2" r="P118"/>
  <c i="1" r="AU95"/>
  <c i="8" r="R122"/>
  <c i="7" r="T120"/>
  <c i="5" r="R118"/>
  <c r="BK118"/>
  <c r="J118"/>
  <c r="J96"/>
  <c i="2" r="BK118"/>
  <c r="J118"/>
  <c r="J96"/>
  <c i="3" r="BK121"/>
  <c r="J121"/>
  <c r="J97"/>
  <c i="4" r="BK121"/>
  <c r="J121"/>
  <c r="J97"/>
  <c i="5" r="J119"/>
  <c r="J97"/>
  <c i="6" r="BK121"/>
  <c r="J121"/>
  <c r="J97"/>
  <c i="7" r="BK121"/>
  <c r="J121"/>
  <c r="J97"/>
  <c i="8" r="J123"/>
  <c r="J97"/>
  <c r="J124"/>
  <c r="J98"/>
  <c r="BK127"/>
  <c r="J127"/>
  <c r="J99"/>
  <c i="9" r="BK121"/>
  <c r="J121"/>
  <c r="J97"/>
  <c i="10" r="BK121"/>
  <c r="J121"/>
  <c r="J97"/>
  <c i="11" r="BK121"/>
  <c r="J121"/>
  <c r="J97"/>
  <c i="1" r="BD94"/>
  <c r="W33"/>
  <c i="2" r="J33"/>
  <c i="1" r="AV95"/>
  <c r="AT95"/>
  <c i="4" r="J33"/>
  <c i="1" r="AV97"/>
  <c r="AT97"/>
  <c i="6" r="F33"/>
  <c i="1" r="AZ99"/>
  <c i="8" r="F33"/>
  <c i="1" r="AZ101"/>
  <c i="10" r="J33"/>
  <c i="1" r="AV103"/>
  <c r="AT103"/>
  <c i="2" r="F33"/>
  <c i="1" r="AZ95"/>
  <c i="3" r="F33"/>
  <c i="1" r="AZ96"/>
  <c i="5" r="F33"/>
  <c i="1" r="AZ98"/>
  <c i="7" r="J33"/>
  <c i="1" r="AV100"/>
  <c r="AT100"/>
  <c i="9" r="F33"/>
  <c i="1" r="AZ102"/>
  <c i="11" r="J33"/>
  <c i="1" r="AV104"/>
  <c r="AT104"/>
  <c r="BB94"/>
  <c r="W31"/>
  <c i="3" r="J33"/>
  <c i="1" r="AV96"/>
  <c r="AT96"/>
  <c i="5" r="J33"/>
  <c i="1" r="AV98"/>
  <c r="AT98"/>
  <c i="7" r="F33"/>
  <c i="1" r="AZ100"/>
  <c i="9" r="J33"/>
  <c i="1" r="AV102"/>
  <c r="AT102"/>
  <c r="BA94"/>
  <c r="W30"/>
  <c r="BC94"/>
  <c r="W32"/>
  <c i="4" r="F33"/>
  <c i="1" r="AZ97"/>
  <c i="6" r="J33"/>
  <c i="1" r="AV99"/>
  <c r="AT99"/>
  <c i="8" r="J33"/>
  <c i="1" r="AV101"/>
  <c r="AT101"/>
  <c i="10" r="F33"/>
  <c i="1" r="AZ103"/>
  <c i="11" r="F33"/>
  <c i="1" r="AZ104"/>
  <c i="8" l="1" r="BK122"/>
  <c r="J122"/>
  <c r="J96"/>
  <c i="6" r="BK120"/>
  <c r="J120"/>
  <c r="J96"/>
  <c i="10" r="BK120"/>
  <c r="J120"/>
  <c r="J96"/>
  <c i="3" r="BK120"/>
  <c r="J120"/>
  <c r="J96"/>
  <c i="4" r="BK120"/>
  <c r="J120"/>
  <c r="J96"/>
  <c i="7" r="BK120"/>
  <c r="J120"/>
  <c r="J96"/>
  <c i="9" r="BK120"/>
  <c r="J120"/>
  <c r="J96"/>
  <c i="11" r="BK120"/>
  <c r="J120"/>
  <c r="J96"/>
  <c i="1" r="AU94"/>
  <c r="AZ94"/>
  <c r="W29"/>
  <c r="AW94"/>
  <c r="AK30"/>
  <c r="AX94"/>
  <c r="AY94"/>
  <c i="5" r="J30"/>
  <c i="1" r="AG98"/>
  <c r="AN98"/>
  <c i="2" r="J30"/>
  <c i="1" r="AG95"/>
  <c r="AN95"/>
  <c i="2" l="1" r="J39"/>
  <c i="5" r="J39"/>
  <c i="1" r="AV94"/>
  <c r="AK29"/>
  <c i="4" r="J30"/>
  <c i="1" r="AG97"/>
  <c r="AN97"/>
  <c i="7" r="J30"/>
  <c i="1" r="AG100"/>
  <c r="AN100"/>
  <c i="8" r="J30"/>
  <c i="1" r="AG101"/>
  <c r="AN101"/>
  <c i="10" r="J30"/>
  <c i="1" r="AG103"/>
  <c r="AN103"/>
  <c i="6" r="J30"/>
  <c i="1" r="AG99"/>
  <c r="AN99"/>
  <c i="3" r="J30"/>
  <c i="1" r="AG96"/>
  <c r="AN96"/>
  <c i="9" r="J30"/>
  <c i="1" r="AG102"/>
  <c r="AN102"/>
  <c i="11" r="J30"/>
  <c i="1" r="AG104"/>
  <c r="AN104"/>
  <c i="7" l="1" r="J39"/>
  <c i="8" r="J39"/>
  <c i="10" r="J39"/>
  <c i="3" r="J39"/>
  <c i="4" r="J39"/>
  <c i="6" r="J39"/>
  <c i="9" r="J39"/>
  <c i="11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<sst xmlns="http://schemas.openxmlformats.org/spreadsheetml/2006/main">
  <si>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</si>
  <si>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</si>
  <si>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</si>
  <si>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</si>
  <si>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{71ee0cb2-ea07-4668-b544-1bce82da4be5}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</si>
  <si>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</si>
  <si>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</si>
  <si>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</si>
  <si>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</si>
  <si>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</si>
  <si>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</si>
  <si>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</si>
  <si>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</si>
  <si>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</si>
  <si>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</si>
  <si>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</si>
  <si>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</si>
  <si>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Údržba, opravy a odstraňování závad u SPS v obvodu OŘ Ostrava 2020-2023, Oprava osvětlení ON</t>
  </si>
  <si>
    <t>KSO:</t>
  </si>
  <si>
    <t>CC-CZ:</t>
  </si>
  <si>
    <t>Místo:</t>
  </si>
  <si>
    <t>obvod OŘ Ostrava</t>
  </si>
  <si>
    <t>Datum:</t>
  </si>
  <si>
    <t>8. 3. 2021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</si>
  <si>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</si>
  <si>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</si>
  <si>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</si>
  <si>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</si>
  <si>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</si>
  <si>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</si>
  <si>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</si>
  <si>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</si>
  <si>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</si>
  <si>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Ing. Martin Stacho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</si>
  <si>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</si>
  <si>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</si>
  <si>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</si>
  <si>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</si>
  <si>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</si>
  <si>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</si>
  <si>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</si>
  <si>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</si>
  <si>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</si>
  <si>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</si>
  <si>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</si>
  <si>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</si>
  <si>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</si>
  <si>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</si>
  <si>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</si>
  <si>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</si>
  <si>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</si>
  <si>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</si>
  <si>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</si>
  <si>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</si>
  <si>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</si>
  <si>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</si>
  <si>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</si>
  <si>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</si>
  <si>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</si>
  <si>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</si>
  <si>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</si>
  <si>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</si>
  <si>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</si>
  <si>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</si>
  <si>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</si>
  <si>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</si>
  <si>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</si>
  <si>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</si>
  <si>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</si>
  <si>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</si>
  <si>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</si>
  <si>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</si>
  <si>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</si>
  <si>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</si>
  <si>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</si>
  <si>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</si>
  <si>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</si>
  <si>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</si>
  <si>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</si>
  <si>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</si>
  <si>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</si>
  <si>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Oprava osvětlení VB žst. Budišov nad Budišovkou</t>
  </si>
  <si>
    <t>STA</t>
  </si>
  <si>
    <t>1</t>
  </si>
  <si>
    <t>{49c6fc6a-61e6-4ba4-9c19-bdd86953bcb9}</t>
  </si>
  <si>
    <t>2</t>
  </si>
  <si>
    <t>SO02</t>
  </si>
  <si>
    <t>Oprava osvětlení VB žst. Polom</t>
  </si>
  <si>
    <t>{4fd52f29-6b58-433e-9455-e0fefae9ada1}</t>
  </si>
  <si>
    <t>SO03</t>
  </si>
  <si>
    <t>Oprava osvětlení VB žst. Štramberk</t>
  </si>
  <si>
    <t>{b237e2ba-a253-4a3b-8f5c-1f54768f658e}</t>
  </si>
  <si>
    <t>SO04</t>
  </si>
  <si>
    <t>Oprava osvětlení VB zast. Mořkov hl. trať</t>
  </si>
  <si>
    <t>{aaf5ffe1-f62f-4e0e-a1e6-3461ceb9c644}</t>
  </si>
  <si>
    <t>SO05</t>
  </si>
  <si>
    <t>Oprava osvětlení VB zast. Čeladná</t>
  </si>
  <si>
    <t>{05b9dff6-7684-43d3-a41b-a0383ee082c9}</t>
  </si>
  <si>
    <t>SO06</t>
  </si>
  <si>
    <t>Oprava osvětlení VB žst. Ostravice</t>
  </si>
  <si>
    <t>{333ad129-60a5-4881-8070-e58500943cf9}</t>
  </si>
  <si>
    <t>SO07</t>
  </si>
  <si>
    <t>Oprava osvětlení VB žst. Frýdek-Místek</t>
  </si>
  <si>
    <t>{eb11aacb-a216-47a8-b250-e03b3ae84059}</t>
  </si>
  <si>
    <t>SO08</t>
  </si>
  <si>
    <t>Oprava osvětlení VB žst. Kopřivnice os.n.</t>
  </si>
  <si>
    <t>{8ec252bf-7209-4fa7-b6e8-cb0fe9e874eb}</t>
  </si>
  <si>
    <t>SO09</t>
  </si>
  <si>
    <t>Oprava osvětlení VB žst. Příbor</t>
  </si>
  <si>
    <t>{f872691e-9783-4144-862f-42bda0433c67}</t>
  </si>
  <si>
    <t>SO10</t>
  </si>
  <si>
    <t>Oprava osvětlení VB žst. Milotice nad Opavou</t>
  </si>
  <si>
    <t>{c0993556-796e-4b83-bd2f-1f75e807680c}</t>
  </si>
  <si>
    <t>KRYCÍ LIST SOUPISU PRACÍ</t>
  </si>
  <si>
    <t>Objekt:</t>
  </si>
  <si>
    <t>SO01 - Oprava osvětlení VB žst. Budišov nad Budišovkou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</si>
  <si>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</si>
  <si>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</si>
  <si>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</si>
  <si>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</si>
  <si>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</si>
  <si>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</si>
  <si>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</si>
  <si>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</si>
  <si>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</si>
  <si>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</si>
  <si>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</si>
  <si>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</si>
  <si>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</si>
  <si>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</si>
  <si>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</si>
  <si>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</si>
  <si>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</si>
  <si>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</si>
  <si>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</si>
  <si>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</si>
  <si>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</si>
  <si>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</si>
  <si>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</si>
  <si>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</si>
  <si>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</si>
  <si>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7491252020</t>
  </si>
  <si>
    <t>Montáž krabic elektroinstalačních, rozvodek - bez zapojení krabice odbočné s víčkem a svorkovnicí - včetně zhotovení otvoru</t>
  </si>
  <si>
    <t>kus</t>
  </si>
  <si>
    <t>Sborník UOŽI 01 2021</t>
  </si>
  <si>
    <t>512</t>
  </si>
  <si>
    <t>-1882013834</t>
  </si>
  <si>
    <t>M</t>
  </si>
  <si>
    <t>7491201150</t>
  </si>
  <si>
    <t>Elektroinstalační materiál Elektroinstalační krabice a rozvodky Bez zapojení Krabice KO 100</t>
  </si>
  <si>
    <t>128</t>
  </si>
  <si>
    <t>-864142651</t>
  </si>
  <si>
    <t>3</t>
  </si>
  <si>
    <t>7492553010</t>
  </si>
  <si>
    <t>Montáž kabelů 2- a 3-žílových Cu do 16 mm2 - uložení do země, chráničky, na rošty, pod omítku apod.</t>
  </si>
  <si>
    <t>m</t>
  </si>
  <si>
    <t>-2117502571</t>
  </si>
  <si>
    <t>7492501760</t>
  </si>
  <si>
    <t xml:space="preserve">Kabely, vodiče, šňůry Cu - nn Kabel silový 2 a 3-žílový Cu, plastová izolace CYKY 3J1,5  (3Cx 1,5)</t>
  </si>
  <si>
    <t>1422918170</t>
  </si>
  <si>
    <t>5</t>
  </si>
  <si>
    <t>7492751020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</si>
  <si>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</si>
  <si>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-961757117</t>
  </si>
  <si>
    <t>6</t>
  </si>
  <si>
    <t>7493152010</t>
  </si>
  <si>
    <t>Montáž ocelových výložníků pro osvětlovací stožáry na sloup nebo stěnu výšky do 6 m jednoramenných - včetně veškerého příslušenství a výstroje</t>
  </si>
  <si>
    <t>1182792558</t>
  </si>
  <si>
    <t>7</t>
  </si>
  <si>
    <t>7493100470</t>
  </si>
  <si>
    <t>Venkovní osvětlení Výložníky pro osvětlovací stožáry Sví. LV DZ 3x36W IP65 na výložník</t>
  </si>
  <si>
    <t>-565817161</t>
  </si>
  <si>
    <t>P</t>
  </si>
  <si>
    <t>Poznámka k položce:_x000d_
designový výložník černé barvy</t>
  </si>
  <si>
    <t>8</t>
  </si>
  <si>
    <t>7493153520</t>
  </si>
  <si>
    <t>Montáž svítidel pro veřejné osvětlení pro zdroj SHC do 250 W na silniční stožár nebo na výložník nebo na silniční stožár s výložníkem pro osvětlení - kompletace a montáž včetně světelného zdroje, elektronického předřadníku a připojovacího kabelu</t>
  </si>
  <si>
    <t>1632616212</t>
  </si>
  <si>
    <t>9</t>
  </si>
  <si>
    <t>7493100660</t>
  </si>
  <si>
    <t>Venkovní osvětlení Svítidla pro železnici LED svítidlo o příkonu 36 - 55 W určené pro osvětlení venkovních prostor veřejnosti přístupných (nástupiště, přechody kolejiště) na ŽDC.</t>
  </si>
  <si>
    <t>-1348714926</t>
  </si>
  <si>
    <t>Poznámka k položce:_x000d_
VIC1 24L50-740 NR BP 38W 4000K černé barvy</t>
  </si>
  <si>
    <t>10</t>
  </si>
  <si>
    <t>7493174010</t>
  </si>
  <si>
    <t>Demontáž svítidel nástěnných, stropních nebo závěsných</t>
  </si>
  <si>
    <t>234055361</t>
  </si>
  <si>
    <t>11</t>
  </si>
  <si>
    <t>7498152015</t>
  </si>
  <si>
    <t>Vyhotovení mimořádné revizní zprávy pro opravné práce pro objem investičních nákladů přes 100 000 do 500 000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</si>
  <si>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-530240419</t>
  </si>
  <si>
    <t>VRN</t>
  </si>
  <si>
    <t>Vedlejší rozpočtové náklady</t>
  </si>
  <si>
    <t>12</t>
  </si>
  <si>
    <t>024101401</t>
  </si>
  <si>
    <t>Inženýrská činnost koordinační a kompletační činnost</t>
  </si>
  <si>
    <t>%</t>
  </si>
  <si>
    <t>-1954240191</t>
  </si>
  <si>
    <t>13</t>
  </si>
  <si>
    <t>032105001</t>
  </si>
  <si>
    <t>Územní vlivy mimostaveništní doprava</t>
  </si>
  <si>
    <t>Kč</t>
  </si>
  <si>
    <t>1042861181</t>
  </si>
  <si>
    <t>Poznámka k položce:_x000d_
ocení se položkami přílohy č. 3 Metodiky</t>
  </si>
  <si>
    <t>SO02 - Oprava osvětlení VB žst. Polom</t>
  </si>
  <si>
    <t>PSV - Práce a dodávky PSV</t>
  </si>
  <si>
    <t xml:space="preserve">    784 - Dokončovací práce - malby a tapety</t>
  </si>
  <si>
    <t>PSV</t>
  </si>
  <si>
    <t>Práce a dodávky PSV</t>
  </si>
  <si>
    <t>784</t>
  </si>
  <si>
    <t>Dokončovací práce - malby a tapety</t>
  </si>
  <si>
    <t>19</t>
  </si>
  <si>
    <t>784161231.1</t>
  </si>
  <si>
    <t>Lokální vyrovnání podkladu stěrkou, oprava stěn, stropu nebo fasády malbou po původních svítidlech</t>
  </si>
  <si>
    <t>CS ÚRS 2021 01</t>
  </si>
  <si>
    <t>16</t>
  </si>
  <si>
    <t>-447097049</t>
  </si>
  <si>
    <t>7491151010</t>
  </si>
  <si>
    <t>Montáž trubek ohebných elektroinstalačních hladkých z PVC uložených volně nebo pod omítkou průměru do 50 mm - včetně naznačení trasy, rozměření, řezání trubek, kladení, osazení, zajištění a upevnění</t>
  </si>
  <si>
    <t>85239078</t>
  </si>
  <si>
    <t>7491100020</t>
  </si>
  <si>
    <t>Trubková vedení Ohebné elektroinstalační trubky 1416/1 pr.16 320N MONOFLEX</t>
  </si>
  <si>
    <t>145560039</t>
  </si>
  <si>
    <t>-228935704</t>
  </si>
  <si>
    <t>-434606024</t>
  </si>
  <si>
    <t>-679700506</t>
  </si>
  <si>
    <t>-374263502</t>
  </si>
  <si>
    <t>1931461767</t>
  </si>
  <si>
    <t>651894808</t>
  </si>
  <si>
    <t>7493100640</t>
  </si>
  <si>
    <t>Venkovní osvětlení Svítidla pro železnici LED svítidlo o příkonu do 25 W určené pro osvětlení venkovních prostor veřejnosti přístupných (nástupiště, přechody kolejiště) na ŽDC.</t>
  </si>
  <si>
    <t>1539703526</t>
  </si>
  <si>
    <t>Poznámka k položce:_x000d_
PIAZZA II LED 2700-840 HF ANT</t>
  </si>
  <si>
    <t>151423899</t>
  </si>
  <si>
    <t>Poznámka k položce:_x000d_
FEROZ LED4200-840 OP HF L1200 TW</t>
  </si>
  <si>
    <t>7493100661</t>
  </si>
  <si>
    <t>2112577970</t>
  </si>
  <si>
    <t>Poznámka k položce:_x000d_
DUROLIGHT-C 3600-840 HF L1215</t>
  </si>
  <si>
    <t>7493100670</t>
  </si>
  <si>
    <t>Venkovní osvětlení Svítidla pro železnici LED svítidlo o příkonu 56 - 100 W určené pro osvětlení venkovních prostor veřejnosti přístupných (nástupiště, přechody kolejiště) na ŽDC.</t>
  </si>
  <si>
    <t>1811769002</t>
  </si>
  <si>
    <t>Poznámka k položce:_x000d_
CRAFT S LED7500-840 PM WB LDO WH + úchyt CRAFT S UNIVERSAL</t>
  </si>
  <si>
    <t>7493101401</t>
  </si>
  <si>
    <t>Venkovní osvětlení Svítidla pro montáž na strop nebo stěnu</t>
  </si>
  <si>
    <t>108046064</t>
  </si>
  <si>
    <t>Poznámka k položce:_x000d_
VOYAGER SIGMA LED E3M SIL včetně piktogramu</t>
  </si>
  <si>
    <t>14</t>
  </si>
  <si>
    <t>-935282206</t>
  </si>
  <si>
    <t>Poznámka k položce:_x000d_
včetně opravy stěn a malby po původních svítidlech</t>
  </si>
  <si>
    <t>7498152020</t>
  </si>
  <si>
    <t>Vyhotovení mimořádné revizní zprávy pro opravné práce pro objem investičních nákladů přes 500 000 do 1 000 000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</si>
  <si>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-150071879</t>
  </si>
  <si>
    <t>7498154021</t>
  </si>
  <si>
    <t>Měření intenzity osvětlení vnitřních prostor (orientační měření) - měření intenzity umělého osvětlení v rozsahu tohoto SO dle ČSN EN 12464-1/2 včetně vyhotovení protokolu</t>
  </si>
  <si>
    <t>-11632715</t>
  </si>
  <si>
    <t>17</t>
  </si>
  <si>
    <t>-1599100480</t>
  </si>
  <si>
    <t>18</t>
  </si>
  <si>
    <t>1460453911</t>
  </si>
  <si>
    <t>SO03 - Oprava osvětlení VB žst. Štramberk</t>
  </si>
  <si>
    <t>895124197</t>
  </si>
  <si>
    <t>1832131204</t>
  </si>
  <si>
    <t>-336330137</t>
  </si>
  <si>
    <t>1309230846</t>
  </si>
  <si>
    <t>-1149866650</t>
  </si>
  <si>
    <t>-1148974996</t>
  </si>
  <si>
    <t>-1284308520</t>
  </si>
  <si>
    <t>1978979981</t>
  </si>
  <si>
    <t>1356263851</t>
  </si>
  <si>
    <t>-1733318930</t>
  </si>
  <si>
    <t>Poznámka k položce:_x000d_
CQ 12L35-740 NR BPS CL2 M60 GY-S</t>
  </si>
  <si>
    <t>1136330746</t>
  </si>
  <si>
    <t>Poznámka k položce:_x000d_
PERLUCE O LED5200-840 Q620 EVG IP54 WH</t>
  </si>
  <si>
    <t>-16920346</t>
  </si>
  <si>
    <t>-1496885744</t>
  </si>
  <si>
    <t>-1113515663</t>
  </si>
  <si>
    <t>800279288</t>
  </si>
  <si>
    <t>290429923</t>
  </si>
  <si>
    <t>SO04 - Oprava osvětlení VB zast. Mořkov hl. trať</t>
  </si>
  <si>
    <t>-1965269430</t>
  </si>
  <si>
    <t>1880431626</t>
  </si>
  <si>
    <t>-797128892</t>
  </si>
  <si>
    <t>-1395624459</t>
  </si>
  <si>
    <t>-1672038943</t>
  </si>
  <si>
    <t>662889034</t>
  </si>
  <si>
    <t>1752085219</t>
  </si>
  <si>
    <t xml:space="preserve">Poznámka k položce:_x000d_
PIAZZA II LED 2700-840 HF ANT_x000d_
</t>
  </si>
  <si>
    <t>7493100641</t>
  </si>
  <si>
    <t>-64669139</t>
  </si>
  <si>
    <t>Poznámka k položce:_x000d_
PIAZZA II LED 1690-840 HF ANT s pohybovým čidlem</t>
  </si>
  <si>
    <t>7493100650</t>
  </si>
  <si>
    <t>Venkovní osvětlení Svítidla pro železnici LED svítidlo o příkonu 26 - 35 W určené pro osvětlení venkovních prostor veřejnosti přístupných (nástupiště, přechody kolejiště) na ŽDC.</t>
  </si>
  <si>
    <t>-475215975</t>
  </si>
  <si>
    <t xml:space="preserve">Poznámka k položce:_x000d_
BGP660-FG T25 DS50 /830 </t>
  </si>
  <si>
    <t>-437182236</t>
  </si>
  <si>
    <t>279562840</t>
  </si>
  <si>
    <t>1054741498</t>
  </si>
  <si>
    <t>-1200238412</t>
  </si>
  <si>
    <t>-947786456</t>
  </si>
  <si>
    <t>SO05 - Oprava osvětlení VB zast. Čeladná</t>
  </si>
  <si>
    <t>HSV - Práce a dodávky HSV</t>
  </si>
  <si>
    <t xml:space="preserve">    9 - Ostatní konstrukce a práce, bourání</t>
  </si>
  <si>
    <t>HSV</t>
  </si>
  <si>
    <t>Práce a dodávky HSV</t>
  </si>
  <si>
    <t>Ostatní konstrukce a práce, bourání</t>
  </si>
  <si>
    <t>946113123</t>
  </si>
  <si>
    <t xml:space="preserve">Montáž pojízdných věží trubkových nebo dílcových  s maximálním zatížením podlahy do 200 kg/m2 o půdorysné ploše přes 5 m2, výšky přes 11,6 m do 12,6 m</t>
  </si>
  <si>
    <t>654465949</t>
  </si>
  <si>
    <t>946113823</t>
  </si>
  <si>
    <t xml:space="preserve">Demontáž pojízdných věží trubkových nebo dílcových  s maximálním zatížením podlahy do 200 kg/m2 o půdorysné ploše přes 5 m2, výšky přes 11,6 m do 12,6 m</t>
  </si>
  <si>
    <t>-2071561484</t>
  </si>
  <si>
    <t>1485167146</t>
  </si>
  <si>
    <t>-1655913512</t>
  </si>
  <si>
    <t>1027441912</t>
  </si>
  <si>
    <t>-1939617201</t>
  </si>
  <si>
    <t>-91053547</t>
  </si>
  <si>
    <t>Poznámka k položce:_x000d_
ECOOS2 4400-940 MSP L15 MPO LDE + ECOOS2 ENDCAP SET BZ + ECOOS2 SUSP SET ASQ3 WH</t>
  </si>
  <si>
    <t>-1027336757</t>
  </si>
  <si>
    <t>Poznámka k položce:_x000d_
AFP S 36L50-740 A6 BPS CL1 GY</t>
  </si>
  <si>
    <t>7493101402</t>
  </si>
  <si>
    <t>Venkovní osvětlení Svítidla vestavná pro montáž do podhledu</t>
  </si>
  <si>
    <t>-1888039637</t>
  </si>
  <si>
    <t>Poznámka k položce:_x000d_
 CHAL 200 LED1400-840 HF RSB</t>
  </si>
  <si>
    <t>7493153521</t>
  </si>
  <si>
    <t>Úprava montážního otvoru pro vestavná svítidla</t>
  </si>
  <si>
    <t>746263755</t>
  </si>
  <si>
    <t>-1490376864</t>
  </si>
  <si>
    <t>661366091</t>
  </si>
  <si>
    <t>-1478610940</t>
  </si>
  <si>
    <t>-2139059522</t>
  </si>
  <si>
    <t>472410722</t>
  </si>
  <si>
    <t>SO06 - Oprava osvětlení VB žst. Ostravice</t>
  </si>
  <si>
    <t>-1829626338</t>
  </si>
  <si>
    <t>1454628668</t>
  </si>
  <si>
    <t>-1606905773</t>
  </si>
  <si>
    <t>-1130492610</t>
  </si>
  <si>
    <t>Poznámka k položce:_x000d_
LEONIE LED FL IP65 30W 840</t>
  </si>
  <si>
    <t>-584271057</t>
  </si>
  <si>
    <t>7493153525</t>
  </si>
  <si>
    <t>1013987581</t>
  </si>
  <si>
    <t>-1104049791</t>
  </si>
  <si>
    <t>-146046331</t>
  </si>
  <si>
    <t>1620520793</t>
  </si>
  <si>
    <t>1004299365</t>
  </si>
  <si>
    <t>-624057697</t>
  </si>
  <si>
    <t>SO07 - Oprava osvětlení VB žst. Frýdek-Místek</t>
  </si>
  <si>
    <t>-1818121469</t>
  </si>
  <si>
    <t>-815764698</t>
  </si>
  <si>
    <t>27</t>
  </si>
  <si>
    <t>-1771964619</t>
  </si>
  <si>
    <t>22</t>
  </si>
  <si>
    <t>7491152010</t>
  </si>
  <si>
    <t>Montáž trubek pevných elektroinstalačních tuhých z PVC uložených pevně na povrchu, volně nebo pod omítkou průměru do 40 mm - včetně naznačení trasy, rozměření, řezání trubek, kladení, osazení, zajištění a upevnění</t>
  </si>
  <si>
    <t>732344571</t>
  </si>
  <si>
    <t>23</t>
  </si>
  <si>
    <t>7491100340</t>
  </si>
  <si>
    <t>Trubková vedení Pevné elektroinstalační trubky 8020 pr.20 1250N PVC černá</t>
  </si>
  <si>
    <t>1736609062</t>
  </si>
  <si>
    <t>25</t>
  </si>
  <si>
    <t>7491251010</t>
  </si>
  <si>
    <t>Montáž lišt elektroinstalačních, kabelových žlabů z PVC-U jednokomorových zaklapávacích rozměru 40/40 mm - na konstrukci, omítku apod. včetně spojek, ohybů, rohů, bez krabic</t>
  </si>
  <si>
    <t>-252273654</t>
  </si>
  <si>
    <t>26</t>
  </si>
  <si>
    <t>7491200030</t>
  </si>
  <si>
    <t>Elektroinstalační materiál Elektroinstalační lišty a kabelové žlaby Lišta LV 24x22 vkládací bílá 3m</t>
  </si>
  <si>
    <t>-628257238</t>
  </si>
  <si>
    <t>1730515750</t>
  </si>
  <si>
    <t>1155959818</t>
  </si>
  <si>
    <t>-246015248</t>
  </si>
  <si>
    <t>566771261</t>
  </si>
  <si>
    <t>20</t>
  </si>
  <si>
    <t>7492554010</t>
  </si>
  <si>
    <t>Montáž kabelů 4- a 5-žílových Cu do 16 mm2 - uložení do země, chráničky, na rošty, pod omítku apod.</t>
  </si>
  <si>
    <t>1563781544</t>
  </si>
  <si>
    <t>7492502060</t>
  </si>
  <si>
    <t>Kabely, vodiče, šňůry Cu - nn Kabel silový 4 a 5-žílový Cu, plastová izolace CYKY 5J2,5 (5Cx2,5)</t>
  </si>
  <si>
    <t>-606515930</t>
  </si>
  <si>
    <t>1070956904</t>
  </si>
  <si>
    <t>-1719252223</t>
  </si>
  <si>
    <t>1820024760</t>
  </si>
  <si>
    <t>Poznámka k položce:_x000d_
ECOOS2 SLIM 3500-940 MSP L12 MPO LDE + ECOOS2 SLIM ENDCAP SET SR + ECOOS2 SUSP SET ASQ1 WH</t>
  </si>
  <si>
    <t>1245884081</t>
  </si>
  <si>
    <t>24</t>
  </si>
  <si>
    <t>704353907</t>
  </si>
  <si>
    <t>Poznámka k položce:_x000d_
EP 145 LED 24L50 BP NR 730 RS včetně konzoly</t>
  </si>
  <si>
    <t>-314332819</t>
  </si>
  <si>
    <t>Poznámka k položce:_x000d_
GLAC2 L LED2 9400-840 HFIX EC GY GL OP včetně závěsu</t>
  </si>
  <si>
    <t>7493100671</t>
  </si>
  <si>
    <t>-742819835</t>
  </si>
  <si>
    <t>Poznámka k položce:_x000d_
ECOOS2 SLIM 6600-940 MSP L15 MPO LDE + ECOOS2 SLIM ENDCAP SET SR + ECOOS2 SUSP SET ASQ1 WH</t>
  </si>
  <si>
    <t>-304594863</t>
  </si>
  <si>
    <t>Poznámka k položce:_x000d_
CETUS LED 2000 HF 840</t>
  </si>
  <si>
    <t>-669967331</t>
  </si>
  <si>
    <t>1585390040</t>
  </si>
  <si>
    <t>-1135029492</t>
  </si>
  <si>
    <t>1858290610</t>
  </si>
  <si>
    <t>2117672663</t>
  </si>
  <si>
    <t>2030265737</t>
  </si>
  <si>
    <t>SO08 - Oprava osvětlení VB žst. Kopřivnice os.n.</t>
  </si>
  <si>
    <t>49</t>
  </si>
  <si>
    <t>2058292458</t>
  </si>
  <si>
    <t>-1244718303</t>
  </si>
  <si>
    <t>7491200200</t>
  </si>
  <si>
    <t>Elektroinstalační materiál Elektroinstalační lišty a kabelové žlaby Lišta LV 24x22 vkládací bílá 2m</t>
  </si>
  <si>
    <t>-1545823091</t>
  </si>
  <si>
    <t>7491200190</t>
  </si>
  <si>
    <t>Elektroinstalační materiál Elektroinstalační lišty a kabelové žlaby Lišta LV 40x15 vkládací bílá 2m</t>
  </si>
  <si>
    <t>-564588075</t>
  </si>
  <si>
    <t>-1856954315</t>
  </si>
  <si>
    <t>1860044070</t>
  </si>
  <si>
    <t>-1121142995</t>
  </si>
  <si>
    <t>1765347691</t>
  </si>
  <si>
    <t>7492501740</t>
  </si>
  <si>
    <t>Kabely, vodiče, šňůry Cu - nn Kabel silový 2 a 3-žílový Cu, plastová izolace CYKY 3O1,5 (3Ax1,5)</t>
  </si>
  <si>
    <t>-932137701</t>
  </si>
  <si>
    <t>7492501770</t>
  </si>
  <si>
    <t xml:space="preserve">Kabely, vodiče, šňůry Cu - nn Kabel silový 2 a 3-žílový Cu, plastová izolace CYKY 3J2,5  (3Cx 2,5)</t>
  </si>
  <si>
    <t>-766835431</t>
  </si>
  <si>
    <t>1372335042</t>
  </si>
  <si>
    <t>1683182137</t>
  </si>
  <si>
    <t>7492502020</t>
  </si>
  <si>
    <t>Kabely, vodiče, šňůry Cu - nn Kabel silový 4 a 5-žílový Cu, plastová izolace CYKY 5J4 (5Cx4)</t>
  </si>
  <si>
    <t>-795455131</t>
  </si>
  <si>
    <t>-1421166524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</si>
  <si>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</si>
  <si>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</si>
  <si>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-1081167031</t>
  </si>
  <si>
    <t>7491254010</t>
  </si>
  <si>
    <t>Montáž zásuvek instalačních domovních 10/16 A, 250 V, IP20 bez přepěťové ochrany nebo se zabudovanou přepěťovou ochranou jednoduchých nebo dvojitých - včetně zapojení a osazení</t>
  </si>
  <si>
    <t>1343208506</t>
  </si>
  <si>
    <t>7491204370</t>
  </si>
  <si>
    <t>Elektroinstalační materiál Zásuvky instalační Dvojzásuvka TANGO 5513A-C02357 C</t>
  </si>
  <si>
    <t>1205139747</t>
  </si>
  <si>
    <t>7491205000</t>
  </si>
  <si>
    <t>Elektroinstalační materiál Zásuvky instalační Zásuvka TANGO 5518A-2999 C</t>
  </si>
  <si>
    <t>-2147000743</t>
  </si>
  <si>
    <t>-472724944</t>
  </si>
  <si>
    <t>2022783718</t>
  </si>
  <si>
    <t>Poznámka k položce:_x000d_
KAT RD 2000-840 HF</t>
  </si>
  <si>
    <t>-1132421703</t>
  </si>
  <si>
    <t xml:space="preserve">Poznámka k položce:_x000d_
CiviTEQ / CQ 24L35-740 WS BPS CL2 M60 GY-S </t>
  </si>
  <si>
    <t>7493100471</t>
  </si>
  <si>
    <t>Redukce pro montáž svítidla na stávající výložník</t>
  </si>
  <si>
    <t>471546300</t>
  </si>
  <si>
    <t>-1286193383</t>
  </si>
  <si>
    <t>Poznámka k položce:_x000d_
POPPACK LED 5000-840 HF L1500</t>
  </si>
  <si>
    <t>7494151015</t>
  </si>
  <si>
    <t>Doplnění stávajícího rozvaděče R2</t>
  </si>
  <si>
    <t>-19379999</t>
  </si>
  <si>
    <t>7494003388</t>
  </si>
  <si>
    <t>Modulární přístroje Jističe do 80 A; 10 kA 3-pólové In 20 A, Ue AC 230/400 V / DC 216 V, charakteristika B, 3pól, Icn 10 kA</t>
  </si>
  <si>
    <t>-18548018</t>
  </si>
  <si>
    <t>7494151010</t>
  </si>
  <si>
    <t>Montáž modulárních rozvodnic min. IP 30, počet modulů do 72 - do zdi, na zeď nebo konstrukci, včetně montáže nosné konstrukce, kotevní, spojovací prvků, provedení zkoušek, dodání atestů, revizní zprávy včetně kusové zkoušky. (bez elektrovýzbroje)</t>
  </si>
  <si>
    <t>1934955037</t>
  </si>
  <si>
    <t>7494000006</t>
  </si>
  <si>
    <t>Rozvodnicové a rozváděčové skříně Distri Rozvodnicové skříně DistriTon Plastové Nástěnné (IP40) pro nástěnnou montáž, neprůhledné dveře, počet řad 2, počet modulů v řadě 14, krytí IP40, PE+N, barva bílá, materiál: plast</t>
  </si>
  <si>
    <t>579814289</t>
  </si>
  <si>
    <t>7494351010</t>
  </si>
  <si>
    <t>Montáž jističů (do 10 kA) jednopólových do 20 A</t>
  </si>
  <si>
    <t>-1590508806</t>
  </si>
  <si>
    <t>28</t>
  </si>
  <si>
    <t>7494003118</t>
  </si>
  <si>
    <t>Modulární přístroje Jističe do 80 A; 10 kA 1-pólové In 2 A, Ue AC 230 V / DC 72 V, charakteristika B, 1pól, Icn 10 kA</t>
  </si>
  <si>
    <t>-49163973</t>
  </si>
  <si>
    <t>29</t>
  </si>
  <si>
    <t>7494351030</t>
  </si>
  <si>
    <t>Montáž jističů (do 10 kA) třípólových do 20 A</t>
  </si>
  <si>
    <t>-1281439350</t>
  </si>
  <si>
    <t>30</t>
  </si>
  <si>
    <t>7494003418</t>
  </si>
  <si>
    <t>Modulární přístroje Jističe do 80 A; 10 kA 3-pólové In 10 A, Ue AC 230/400 V / DC 216 V, charakteristika C, 3pól, Icn 10 kA</t>
  </si>
  <si>
    <t>-318664491</t>
  </si>
  <si>
    <t>31</t>
  </si>
  <si>
    <t>7494450520</t>
  </si>
  <si>
    <t>Montáž proudových chráničů dvoupólových s nadproudovou ochranou (10 kA) - do skříně nebo rozvaděče</t>
  </si>
  <si>
    <t>-929758457</t>
  </si>
  <si>
    <t>32</t>
  </si>
  <si>
    <t>7494003984</t>
  </si>
  <si>
    <t>Modulární přístroje Proudové chrániče Proudové chrániče s nadproudovou ochranou 10 kA typ AC In 16 A, Ue AC 230 V, charakteristika B, Idn 30 mA, 1+N-pól, Icn 10 kA, typ AC</t>
  </si>
  <si>
    <t>931698028</t>
  </si>
  <si>
    <t>33</t>
  </si>
  <si>
    <t>7494551020</t>
  </si>
  <si>
    <t>Montáž vačkových silových spínačů - vypínačů třípólových nebo čtyřpólových do 25 A - vypínač 0-1</t>
  </si>
  <si>
    <t>869488654</t>
  </si>
  <si>
    <t>34</t>
  </si>
  <si>
    <t>7494004520</t>
  </si>
  <si>
    <t>Modulární přístroje Ostatní přístroje -modulární přístroje Vypínače In 32 A, Ue AC 250/440 V, 3pól</t>
  </si>
  <si>
    <t>729003256</t>
  </si>
  <si>
    <t>35</t>
  </si>
  <si>
    <t>7494556010</t>
  </si>
  <si>
    <t>Montáž vzduchových stykačů do 100 A - včetně pomocných kontaktů</t>
  </si>
  <si>
    <t>1746566608</t>
  </si>
  <si>
    <t>36</t>
  </si>
  <si>
    <t>7494004204</t>
  </si>
  <si>
    <t>Modulární přístroje Spínací přístroje Instalační stykače AC Ith 25 A, Uc AC 230 V, 4x zapínací kontakt, AC-3: 8,5A</t>
  </si>
  <si>
    <t>580251148</t>
  </si>
  <si>
    <t>37</t>
  </si>
  <si>
    <t>7494651025</t>
  </si>
  <si>
    <t>Montáž ovládacích tlačítek otočných přepínačů</t>
  </si>
  <si>
    <t>294133637</t>
  </si>
  <si>
    <t>38</t>
  </si>
  <si>
    <t>7494004566</t>
  </si>
  <si>
    <t>Modulární přístroje Ostatní přístroje -modulární přístroje Spínače a tlačítka Kolébkové spínače a přepínače Ith 16 A, Ue AC 250 V, DC 12 V, 1x zapínací kontakt, se signalizací - barva zelená</t>
  </si>
  <si>
    <t>436580328</t>
  </si>
  <si>
    <t>39</t>
  </si>
  <si>
    <t>7494559010</t>
  </si>
  <si>
    <t>Montáž relé modulárního</t>
  </si>
  <si>
    <t>63442324</t>
  </si>
  <si>
    <t>40</t>
  </si>
  <si>
    <t>7494004416</t>
  </si>
  <si>
    <t>Modulární přístroje Spínací přístroje Spínací hodiny In 16 A, Uc AC 230 V, 2x přepínací kontakt, týdenní program, 2 kanály, jazyk EN, záloha chodu</t>
  </si>
  <si>
    <t>53333299</t>
  </si>
  <si>
    <t>41</t>
  </si>
  <si>
    <t>7494004347</t>
  </si>
  <si>
    <t>Modulární přístroje Spínací přístroje Soumrakový spínač včetně čidla</t>
  </si>
  <si>
    <t>1195064410</t>
  </si>
  <si>
    <t>42</t>
  </si>
  <si>
    <t>112204261</t>
  </si>
  <si>
    <t>43</t>
  </si>
  <si>
    <t>7493174011</t>
  </si>
  <si>
    <t xml:space="preserve">Demontáž a montáž plastového zákrytu včetně očištění </t>
  </si>
  <si>
    <t>-1485542488</t>
  </si>
  <si>
    <t>44</t>
  </si>
  <si>
    <t>7492471010</t>
  </si>
  <si>
    <t>Demontáže kabelových vedení nn - demontáž ze zemní kynety, roštu, rozvaděče, trubky, chráničky apod.</t>
  </si>
  <si>
    <t>-354500846</t>
  </si>
  <si>
    <t>45</t>
  </si>
  <si>
    <t>1722515945</t>
  </si>
  <si>
    <t>46</t>
  </si>
  <si>
    <t>-1177080251</t>
  </si>
  <si>
    <t>47</t>
  </si>
  <si>
    <t>-1342006182</t>
  </si>
  <si>
    <t>48</t>
  </si>
  <si>
    <t>1400891985</t>
  </si>
  <si>
    <t>SO09 - Oprava osvětlení VB žst. Příbor</t>
  </si>
  <si>
    <t>-581846480</t>
  </si>
  <si>
    <t>748849907</t>
  </si>
  <si>
    <t>7491100290</t>
  </si>
  <si>
    <t>Trubková vedení Pevné elektroinstalační trubky 4032 pr.32 750N tm.šedá</t>
  </si>
  <si>
    <t>-249187604</t>
  </si>
  <si>
    <t>-207076128</t>
  </si>
  <si>
    <t>-1942350376</t>
  </si>
  <si>
    <t>264353572</t>
  </si>
  <si>
    <t>1390319185</t>
  </si>
  <si>
    <t>-1691751942</t>
  </si>
  <si>
    <t>1609393213</t>
  </si>
  <si>
    <t>-1265696458</t>
  </si>
  <si>
    <t>-1411330398</t>
  </si>
  <si>
    <t>7491253010</t>
  </si>
  <si>
    <t>Montáž přístrojů spínacích instalačních kolébkových velkoplošných vypínačů jednopolových řaz.1, 250 V/10 A, IP20 vč.ovl.krytu a rámečku - včetně zapojení a osazení</t>
  </si>
  <si>
    <t>1134645335</t>
  </si>
  <si>
    <t>7491203020</t>
  </si>
  <si>
    <t>Elektroinstalační materiál Spínací přístroje instalační Spínač TANGO 3558A-86940 C</t>
  </si>
  <si>
    <t>728063264</t>
  </si>
  <si>
    <t>1258628137</t>
  </si>
  <si>
    <t>1160318297</t>
  </si>
  <si>
    <t>Poznámka k položce:_x000d_
FEROZ LED2000-840 OP HF L600 včetně úchytu</t>
  </si>
  <si>
    <t>-99858162</t>
  </si>
  <si>
    <t>Poznámka k položce:_x000d_
TECTON B BASIC LED5200-840 L1522 LDE WH</t>
  </si>
  <si>
    <t>Venkovní osvětlení Svítidla pro železnici Světelné lišty</t>
  </si>
  <si>
    <t>-2114001788</t>
  </si>
  <si>
    <t>Poznámka k položce:_x000d_
3x TECTON T 4000 WH + 2x TECTON T 2500 WH + 1x TECTON T 2000 WH</t>
  </si>
  <si>
    <t>7493100662</t>
  </si>
  <si>
    <t xml:space="preserve">Venkovní osvětlení Svítidla pro železnici Světelné lišty příslušenství </t>
  </si>
  <si>
    <t>-1249950152</t>
  </si>
  <si>
    <t>Poznámka k položce:_x000d_
2x TECTON TE WH, 2x TECTON V FLEX 500, 6x TECTON T AK-GP 1498 PP WH, 15x TECTON AW</t>
  </si>
  <si>
    <t>Doplnění stávajícího rozvaděče RO</t>
  </si>
  <si>
    <t>-1271970383</t>
  </si>
  <si>
    <t>7494003128</t>
  </si>
  <si>
    <t>Modulární přístroje Jističe do 80 A; 10 kA 1-pólové In 16 A, Ue AC 230 V / DC 72 V, charakteristika B, 1pól, Icn 10 kA</t>
  </si>
  <si>
    <t>-1866094640</t>
  </si>
  <si>
    <t>7494004192</t>
  </si>
  <si>
    <t>Modulární přístroje Spínací přístroje Instalační stykače AC Ith 20 A, Uc AC 230 V, 2x zapínací kontakt, AC-3: zap. 9A</t>
  </si>
  <si>
    <t>-935693492</t>
  </si>
  <si>
    <t>7491555011</t>
  </si>
  <si>
    <t>Montáž soumrakových čidel pro osvětlení včetně zapojení a osazení</t>
  </si>
  <si>
    <t>-948459296</t>
  </si>
  <si>
    <t>7494010263</t>
  </si>
  <si>
    <t>Přístroje pro spínání a ovládání Měřící přístroje, elektroměry Ostatní měřící přístroje Čidlo soumrakové</t>
  </si>
  <si>
    <t>-1757535383</t>
  </si>
  <si>
    <t>-555394937</t>
  </si>
  <si>
    <t>7493174012</t>
  </si>
  <si>
    <t>Demontáž stávajícího ovládání</t>
  </si>
  <si>
    <t>-1529413292</t>
  </si>
  <si>
    <t>-492012378</t>
  </si>
  <si>
    <t>348458783</t>
  </si>
  <si>
    <t>452564406</t>
  </si>
  <si>
    <t>-1643545772</t>
  </si>
  <si>
    <t>-482504013</t>
  </si>
  <si>
    <t>SO10 - Oprava osvětlení VB žst. Milotice nad Opavou</t>
  </si>
  <si>
    <t>1153556232</t>
  </si>
  <si>
    <t>-1014706629</t>
  </si>
  <si>
    <t>-203478150</t>
  </si>
  <si>
    <t>-2131349634</t>
  </si>
  <si>
    <t>-886606885</t>
  </si>
  <si>
    <t>1659921398</t>
  </si>
  <si>
    <t>-129842807</t>
  </si>
  <si>
    <t>-967012739</t>
  </si>
  <si>
    <t>1091119716</t>
  </si>
  <si>
    <t>1467891797</t>
  </si>
  <si>
    <t>894159857</t>
  </si>
  <si>
    <t>-108358361</t>
  </si>
  <si>
    <t>-941179378</t>
  </si>
  <si>
    <t>-527312874</t>
  </si>
  <si>
    <t>-1822462120</t>
  </si>
  <si>
    <t>878350481</t>
  </si>
  <si>
    <t>-982108814</t>
  </si>
  <si>
    <t>180619404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</si>
</sst>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4" fontId="8" fillId="0" borderId="20" xfId="0" applyNumberFormat="1" applyFont="1" applyBorder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 applyAlignment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69875" cy="26987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69875" cy="26987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69875" cy="26987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69875" cy="26987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69875" cy="26987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69875" cy="26987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69875" cy="26987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69875" cy="26987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69875" cy="26987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69875" cy="26987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69875" cy="26987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574219" style="1" customWidth="1"/>
    <col min="2" max="2" width="1.722656" style="1" customWidth="1"/>
    <col min="3" max="3" width="4.292969" style="1" customWidth="1"/>
    <col min="4" max="4" width="2.722656" style="1" customWidth="1"/>
    <col min="5" max="5" width="2.722656" style="1" customWidth="1"/>
    <col min="6" max="6" width="2.722656" style="1" customWidth="1"/>
    <col min="7" max="7" width="2.722656" style="1" customWidth="1"/>
    <col min="8" max="8" width="2.722656" style="1" customWidth="1"/>
    <col min="9" max="9" width="2.722656" style="1" customWidth="1"/>
    <col min="10" max="10" width="2.722656" style="1" customWidth="1"/>
    <col min="11" max="11" width="2.722656" style="1" customWidth="1"/>
    <col min="12" max="12" width="2.722656" style="1" customWidth="1"/>
    <col min="13" max="13" width="2.722656" style="1" customWidth="1"/>
    <col min="14" max="14" width="2.722656" style="1" customWidth="1"/>
    <col min="15" max="15" width="2.722656" style="1" customWidth="1"/>
    <col min="16" max="16" width="2.722656" style="1" customWidth="1"/>
    <col min="17" max="17" width="2.722656" style="1" customWidth="1"/>
    <col min="18" max="18" width="2.722656" style="1" customWidth="1"/>
    <col min="19" max="19" width="2.722656" style="1" customWidth="1"/>
    <col min="20" max="20" width="2.722656" style="1" customWidth="1"/>
    <col min="21" max="21" width="2.722656" style="1" customWidth="1"/>
    <col min="22" max="22" width="2.722656" style="1" customWidth="1"/>
    <col min="23" max="23" width="2.722656" style="1" customWidth="1"/>
    <col min="24" max="24" width="2.722656" style="1" customWidth="1"/>
    <col min="25" max="25" width="2.722656" style="1" customWidth="1"/>
    <col min="26" max="26" width="2.722656" style="1" customWidth="1"/>
    <col min="27" max="27" width="2.722656" style="1" customWidth="1"/>
    <col min="28" max="28" width="2.722656" style="1" customWidth="1"/>
    <col min="29" max="29" width="2.722656" style="1" customWidth="1"/>
    <col min="30" max="30" width="2.722656" style="1" customWidth="1"/>
    <col min="31" max="31" width="2.722656" style="1" customWidth="1"/>
    <col min="32" max="32" width="2.722656" style="1" customWidth="1"/>
    <col min="33" max="33" width="2.722656" style="1" customWidth="1"/>
    <col min="34" max="34" width="3.433594" style="1" customWidth="1"/>
    <col min="35" max="35" width="38.86328" style="1" customWidth="1"/>
    <col min="36" max="36" width="2.574219" style="1" customWidth="1"/>
    <col min="37" max="37" width="2.574219" style="1" customWidth="1"/>
    <col min="38" max="38" width="8.574219" style="1" customWidth="1"/>
    <col min="39" max="39" width="3.433594" style="1" customWidth="1"/>
    <col min="40" max="40" width="13.72266" style="1" customWidth="1"/>
    <col min="41" max="41" width="7.722656" style="1" customWidth="1"/>
    <col min="42" max="42" width="4.292969" style="1" customWidth="1"/>
    <col min="43" max="43" width="16.00391" style="1" hidden="1" customWidth="1"/>
    <col min="44" max="44" width="14.00391" style="1" customWidth="1"/>
    <col min="45" max="45" width="26.43359" style="1" hidden="1" customWidth="1"/>
    <col min="46" max="46" width="26.43359" style="1" hidden="1" customWidth="1"/>
    <col min="47" max="47" width="26.43359" style="1" hidden="1" customWidth="1"/>
    <col min="48" max="48" width="22.29297" style="1" hidden="1" customWidth="1"/>
    <col min="49" max="49" width="22.29297" style="1" hidden="1" customWidth="1"/>
    <col min="50" max="50" width="25.57422" style="1" hidden="1" customWidth="1"/>
    <col min="51" max="51" width="25.57422" style="1" hidden="1" customWidth="1"/>
    <col min="52" max="52" width="22.29297" style="1" hidden="1" customWidth="1"/>
    <col min="53" max="53" width="19.72266" style="1" hidden="1" customWidth="1"/>
    <col min="54" max="54" width="25.57422" style="1" hidden="1" customWidth="1"/>
    <col min="55" max="55" width="22.29297" style="1" hidden="1" customWidth="1"/>
    <col min="56" max="56" width="19.72266" style="1" hidden="1" customWidth="1"/>
    <col min="57" max="57" width="68.29297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="1" customFormat="1" ht="12" customHeight="1">
      <c r="B5" s="18"/>
      <c r="D5" s="22" t="s">
        <v>13</v>
      </c>
      <c r="K5" s="23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15</v>
      </c>
      <c r="BS5" s="15" t="s">
        <v>6</v>
      </c>
    </row>
    <row r="6" s="1" customFormat="1" ht="36.96" customHeight="1">
      <c r="B6" s="18"/>
      <c r="D6" s="25" t="s">
        <v>16</v>
      </c>
      <c r="K6" s="26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6</v>
      </c>
    </row>
    <row r="7" s="1" customFormat="1" ht="12" customHeight="1">
      <c r="B7" s="18"/>
      <c r="D7" s="28" t="s">
        <v>18</v>
      </c>
      <c r="K7" s="23" t="s">
        <v>1</v>
      </c>
      <c r="AK7" s="28" t="s">
        <v>19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20</v>
      </c>
      <c r="K8" s="23" t="s">
        <v>21</v>
      </c>
      <c r="AK8" s="28" t="s">
        <v>22</v>
      </c>
      <c r="AN8" s="29" t="s">
        <v>23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24</v>
      </c>
      <c r="AK10" s="28" t="s">
        <v>25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26</v>
      </c>
      <c r="AK11" s="28" t="s">
        <v>27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28</v>
      </c>
      <c r="AK13" s="28" t="s">
        <v>25</v>
      </c>
      <c r="AN13" s="30" t="s">
        <v>29</v>
      </c>
      <c r="AR13" s="18"/>
      <c r="BE13" s="27"/>
      <c r="BS13" s="15" t="s">
        <v>6</v>
      </c>
    </row>
    <row r="14">
      <c r="B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N14" s="30" t="s">
        <v>29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30</v>
      </c>
      <c r="AK16" s="28" t="s">
        <v>25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26</v>
      </c>
      <c r="AK17" s="28" t="s">
        <v>27</v>
      </c>
      <c r="AN17" s="23" t="s">
        <v>1</v>
      </c>
      <c r="AR17" s="18"/>
      <c r="BE17" s="27"/>
      <c r="BS17" s="15" t="s">
        <v>31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32</v>
      </c>
      <c r="AK19" s="28" t="s">
        <v>25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33</v>
      </c>
      <c r="AK20" s="28" t="s">
        <v>27</v>
      </c>
      <c r="AN20" s="23" t="s">
        <v>1</v>
      </c>
      <c r="AR20" s="18"/>
      <c r="BE20" s="27"/>
      <c r="BS20" s="15" t="s">
        <v>3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34</v>
      </c>
      <c r="AR22" s="18"/>
      <c r="BE22" s="27"/>
    </row>
    <row r="23" s="1" customFormat="1" ht="15.02609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36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37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38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39</v>
      </c>
      <c r="E29" s="3"/>
      <c r="F29" s="28" t="s">
        <v>40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ROUND(AV94,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41</v>
      </c>
      <c r="G30" s="3"/>
      <c r="H30" s="3"/>
      <c r="I30" s="3"/>
      <c r="J30" s="3"/>
      <c r="K30" s="3"/>
      <c r="L30" s="41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ROUND(AW94,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42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43</v>
      </c>
      <c r="G32" s="3"/>
      <c r="H32" s="3"/>
      <c r="I32" s="3"/>
      <c r="J32" s="3"/>
      <c r="K32" s="3"/>
      <c r="L32" s="41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44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4"/>
      <c r="D35" s="45" t="s">
        <v>45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46</v>
      </c>
      <c r="U35" s="46"/>
      <c r="V35" s="46"/>
      <c r="W35" s="46"/>
      <c r="X35" s="48" t="s">
        <v>47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48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49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50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51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50</v>
      </c>
      <c r="AI60" s="37"/>
      <c r="AJ60" s="37"/>
      <c r="AK60" s="37"/>
      <c r="AL60" s="37"/>
      <c r="AM60" s="54" t="s">
        <v>51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52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53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50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51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50</v>
      </c>
      <c r="AI75" s="37"/>
      <c r="AJ75" s="37"/>
      <c r="AK75" s="37"/>
      <c r="AL75" s="37"/>
      <c r="AM75" s="54" t="s">
        <v>51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34"/>
    </row>
    <row r="82" s="2" customFormat="1" ht="24.96" customHeight="1">
      <c r="A82" s="34"/>
      <c r="B82" s="35"/>
      <c r="C82" s="19" t="s">
        <v>54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0"/>
      <c r="C84" s="28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213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E84" s="4"/>
    </row>
    <row r="85" s="5" customFormat="1" ht="36.96" customHeight="1">
      <c r="A85" s="5"/>
      <c r="B85" s="61"/>
      <c r="C85" s="62" t="s">
        <v>16</v>
      </c>
      <c r="D85" s="5"/>
      <c r="E85" s="5"/>
      <c r="F85" s="5"/>
      <c r="G85" s="5"/>
      <c r="H85" s="5"/>
      <c r="I85" s="5"/>
      <c r="J85" s="5"/>
      <c r="K85" s="5"/>
      <c r="L85" s="63" t="str">
        <f>K6</f>
        <v>Údržba, opravy a odstraňování závad u SPS v obvodu OŘ Ostrava 2020-2023, Oprava osvětlení ON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>obvod OŘ Ostrava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65" t="str">
        <f>IF(AN8= "","",AN8)</f>
        <v>8. 3. 2021</v>
      </c>
      <c r="AN87" s="65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4.92174" customHeight="1">
      <c r="A89" s="34"/>
      <c r="B89" s="35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30</v>
      </c>
      <c r="AJ89" s="34"/>
      <c r="AK89" s="34"/>
      <c r="AL89" s="34"/>
      <c r="AM89" s="66" t="str">
        <f>IF(E17="","",E17)</f>
        <v xml:space="preserve"> </v>
      </c>
      <c r="AN89" s="4"/>
      <c r="AO89" s="4"/>
      <c r="AP89" s="4"/>
      <c r="AQ89" s="34"/>
      <c r="AR89" s="35"/>
      <c r="AS89" s="67" t="s">
        <v>55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4"/>
    </row>
    <row r="90" s="2" customFormat="1" ht="14.92174" customHeight="1">
      <c r="A90" s="34"/>
      <c r="B90" s="35"/>
      <c r="C90" s="28" t="s">
        <v>28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32</v>
      </c>
      <c r="AJ90" s="34"/>
      <c r="AK90" s="34"/>
      <c r="AL90" s="34"/>
      <c r="AM90" s="66" t="str">
        <f>IF(E20="","",E20)</f>
        <v>Ing. Martin Stacho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4"/>
    </row>
    <row r="92" s="2" customFormat="1" ht="29.28" customHeight="1">
      <c r="A92" s="34"/>
      <c r="B92" s="35"/>
      <c r="C92" s="75" t="s">
        <v>56</v>
      </c>
      <c r="D92" s="76"/>
      <c r="E92" s="76"/>
      <c r="F92" s="76"/>
      <c r="G92" s="76"/>
      <c r="H92" s="77"/>
      <c r="I92" s="78" t="s">
        <v>57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58</v>
      </c>
      <c r="AH92" s="76"/>
      <c r="AI92" s="76"/>
      <c r="AJ92" s="76"/>
      <c r="AK92" s="76"/>
      <c r="AL92" s="76"/>
      <c r="AM92" s="76"/>
      <c r="AN92" s="78" t="s">
        <v>59</v>
      </c>
      <c r="AO92" s="76"/>
      <c r="AP92" s="80"/>
      <c r="AQ92" s="81" t="s">
        <v>60</v>
      </c>
      <c r="AR92" s="35"/>
      <c r="AS92" s="82" t="s">
        <v>61</v>
      </c>
      <c r="AT92" s="83" t="s">
        <v>62</v>
      </c>
      <c r="AU92" s="83" t="s">
        <v>63</v>
      </c>
      <c r="AV92" s="83" t="s">
        <v>64</v>
      </c>
      <c r="AW92" s="83" t="s">
        <v>65</v>
      </c>
      <c r="AX92" s="83" t="s">
        <v>66</v>
      </c>
      <c r="AY92" s="83" t="s">
        <v>67</v>
      </c>
      <c r="AZ92" s="83" t="s">
        <v>68</v>
      </c>
      <c r="BA92" s="83" t="s">
        <v>69</v>
      </c>
      <c r="BB92" s="83" t="s">
        <v>70</v>
      </c>
      <c r="BC92" s="83" t="s">
        <v>71</v>
      </c>
      <c r="BD92" s="84" t="s">
        <v>72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34"/>
    </row>
    <row r="94" s="6" customFormat="1" ht="32.4" customHeight="1">
      <c r="A94" s="6"/>
      <c r="B94" s="88"/>
      <c r="C94" s="89" t="s">
        <v>73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ROUND(SUM(AG95:AG104),2)</f>
        <v>0</v>
      </c>
      <c r="AH94" s="91"/>
      <c r="AI94" s="91"/>
      <c r="AJ94" s="91"/>
      <c r="AK94" s="91"/>
      <c r="AL94" s="91"/>
      <c r="AM94" s="91"/>
      <c r="AN94" s="92">
        <f>SUM(AG94,AT94)</f>
        <v>0</v>
      </c>
      <c r="AO94" s="92"/>
      <c r="AP94" s="92"/>
      <c r="AQ94" s="93" t="s">
        <v>1</v>
      </c>
      <c r="AR94" s="88"/>
      <c r="AS94" s="94">
        <f>ROUND(SUM(AS95:AS104),2)</f>
        <v>0</v>
      </c>
      <c r="AT94" s="95">
        <f>ROUND(SUM(AV94:AW94),2)</f>
        <v>0</v>
      </c>
      <c r="AU94" s="96">
        <f>ROUND(SUM(AU95:AU104),5)</f>
        <v>0</v>
      </c>
      <c r="AV94" s="95">
        <f>ROUND(AZ94*L29,2)</f>
        <v>0</v>
      </c>
      <c r="AW94" s="95">
        <f>ROUND(BA94*L30,2)</f>
        <v>0</v>
      </c>
      <c r="AX94" s="95">
        <f>ROUND(BB94*L29,2)</f>
        <v>0</v>
      </c>
      <c r="AY94" s="95">
        <f>ROUND(BC94*L30,2)</f>
        <v>0</v>
      </c>
      <c r="AZ94" s="95">
        <f>ROUND(SUM(AZ95:AZ104),2)</f>
        <v>0</v>
      </c>
      <c r="BA94" s="95">
        <f>ROUND(SUM(BA95:BA104),2)</f>
        <v>0</v>
      </c>
      <c r="BB94" s="95">
        <f>ROUND(SUM(BB95:BB104),2)</f>
        <v>0</v>
      </c>
      <c r="BC94" s="95">
        <f>ROUND(SUM(BC95:BC104),2)</f>
        <v>0</v>
      </c>
      <c r="BD94" s="97">
        <f>ROUND(SUM(BD95:BD104),2)</f>
        <v>0</v>
      </c>
      <c r="BE94" s="6"/>
      <c r="BS94" s="98" t="s">
        <v>74</v>
      </c>
      <c r="BT94" s="98" t="s">
        <v>75</v>
      </c>
      <c r="BU94" s="99" t="s">
        <v>76</v>
      </c>
      <c r="BV94" s="98" t="s">
        <v>77</v>
      </c>
      <c r="BW94" s="98" t="s">
        <v>4</v>
      </c>
      <c r="BX94" s="98" t="s">
        <v>78</v>
      </c>
      <c r="CL94" s="98" t="s">
        <v>1</v>
      </c>
    </row>
    <row r="95" s="7" customFormat="1" ht="25.66957" customHeight="1">
      <c r="A95" s="100" t="s">
        <v>79</v>
      </c>
      <c r="B95" s="101"/>
      <c r="C95" s="102"/>
      <c r="D95" s="103" t="s">
        <v>80</v>
      </c>
      <c r="E95" s="103"/>
      <c r="F95" s="103"/>
      <c r="G95" s="103"/>
      <c r="H95" s="103"/>
      <c r="I95" s="104"/>
      <c r="J95" s="103" t="s">
        <v>81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'SO01 - Oprava osvětlení V...'!J30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82</v>
      </c>
      <c r="AR95" s="101"/>
      <c r="AS95" s="107">
        <v>0</v>
      </c>
      <c r="AT95" s="108">
        <f>ROUND(SUM(AV95:AW95),2)</f>
        <v>0</v>
      </c>
      <c r="AU95" s="109">
        <f>'SO01 - Oprava osvětlení V...'!P118</f>
        <v>0</v>
      </c>
      <c r="AV95" s="108">
        <f>'SO01 - Oprava osvětlení V...'!J33</f>
        <v>0</v>
      </c>
      <c r="AW95" s="108">
        <f>'SO01 - Oprava osvětlení V...'!J34</f>
        <v>0</v>
      </c>
      <c r="AX95" s="108">
        <f>'SO01 - Oprava osvětlení V...'!J35</f>
        <v>0</v>
      </c>
      <c r="AY95" s="108">
        <f>'SO01 - Oprava osvětlení V...'!J36</f>
        <v>0</v>
      </c>
      <c r="AZ95" s="108">
        <f>'SO01 - Oprava osvětlení V...'!F33</f>
        <v>0</v>
      </c>
      <c r="BA95" s="108">
        <f>'SO01 - Oprava osvětlení V...'!F34</f>
        <v>0</v>
      </c>
      <c r="BB95" s="108">
        <f>'SO01 - Oprava osvětlení V...'!F35</f>
        <v>0</v>
      </c>
      <c r="BC95" s="108">
        <f>'SO01 - Oprava osvětlení V...'!F36</f>
        <v>0</v>
      </c>
      <c r="BD95" s="110">
        <f>'SO01 - Oprava osvětlení V...'!F37</f>
        <v>0</v>
      </c>
      <c r="BE95" s="7"/>
      <c r="BT95" s="111" t="s">
        <v>83</v>
      </c>
      <c r="BV95" s="111" t="s">
        <v>77</v>
      </c>
      <c r="BW95" s="111" t="s">
        <v>84</v>
      </c>
      <c r="BX95" s="111" t="s">
        <v>4</v>
      </c>
      <c r="CL95" s="111" t="s">
        <v>1</v>
      </c>
      <c r="CM95" s="111" t="s">
        <v>85</v>
      </c>
    </row>
    <row r="96" s="7" customFormat="1" ht="15.02609" customHeight="1">
      <c r="A96" s="100" t="s">
        <v>79</v>
      </c>
      <c r="B96" s="101"/>
      <c r="C96" s="102"/>
      <c r="D96" s="103" t="s">
        <v>86</v>
      </c>
      <c r="E96" s="103"/>
      <c r="F96" s="103"/>
      <c r="G96" s="103"/>
      <c r="H96" s="103"/>
      <c r="I96" s="104"/>
      <c r="J96" s="103" t="s">
        <v>87</v>
      </c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5">
        <f>'SO02 - Oprava osvětlení V...'!J30</f>
        <v>0</v>
      </c>
      <c r="AH96" s="104"/>
      <c r="AI96" s="104"/>
      <c r="AJ96" s="104"/>
      <c r="AK96" s="104"/>
      <c r="AL96" s="104"/>
      <c r="AM96" s="104"/>
      <c r="AN96" s="105">
        <f>SUM(AG96,AT96)</f>
        <v>0</v>
      </c>
      <c r="AO96" s="104"/>
      <c r="AP96" s="104"/>
      <c r="AQ96" s="106" t="s">
        <v>82</v>
      </c>
      <c r="AR96" s="101"/>
      <c r="AS96" s="107">
        <v>0</v>
      </c>
      <c r="AT96" s="108">
        <f>ROUND(SUM(AV96:AW96),2)</f>
        <v>0</v>
      </c>
      <c r="AU96" s="109">
        <f>'SO02 - Oprava osvětlení V...'!P120</f>
        <v>0</v>
      </c>
      <c r="AV96" s="108">
        <f>'SO02 - Oprava osvětlení V...'!J33</f>
        <v>0</v>
      </c>
      <c r="AW96" s="108">
        <f>'SO02 - Oprava osvětlení V...'!J34</f>
        <v>0</v>
      </c>
      <c r="AX96" s="108">
        <f>'SO02 - Oprava osvětlení V...'!J35</f>
        <v>0</v>
      </c>
      <c r="AY96" s="108">
        <f>'SO02 - Oprava osvětlení V...'!J36</f>
        <v>0</v>
      </c>
      <c r="AZ96" s="108">
        <f>'SO02 - Oprava osvětlení V...'!F33</f>
        <v>0</v>
      </c>
      <c r="BA96" s="108">
        <f>'SO02 - Oprava osvětlení V...'!F34</f>
        <v>0</v>
      </c>
      <c r="BB96" s="108">
        <f>'SO02 - Oprava osvětlení V...'!F35</f>
        <v>0</v>
      </c>
      <c r="BC96" s="108">
        <f>'SO02 - Oprava osvětlení V...'!F36</f>
        <v>0</v>
      </c>
      <c r="BD96" s="110">
        <f>'SO02 - Oprava osvětlení V...'!F37</f>
        <v>0</v>
      </c>
      <c r="BE96" s="7"/>
      <c r="BT96" s="111" t="s">
        <v>83</v>
      </c>
      <c r="BV96" s="111" t="s">
        <v>77</v>
      </c>
      <c r="BW96" s="111" t="s">
        <v>88</v>
      </c>
      <c r="BX96" s="111" t="s">
        <v>4</v>
      </c>
      <c r="CL96" s="111" t="s">
        <v>1</v>
      </c>
      <c r="CM96" s="111" t="s">
        <v>85</v>
      </c>
    </row>
    <row r="97" s="7" customFormat="1" ht="15.02609" customHeight="1">
      <c r="A97" s="100" t="s">
        <v>79</v>
      </c>
      <c r="B97" s="101"/>
      <c r="C97" s="102"/>
      <c r="D97" s="103" t="s">
        <v>89</v>
      </c>
      <c r="E97" s="103"/>
      <c r="F97" s="103"/>
      <c r="G97" s="103"/>
      <c r="H97" s="103"/>
      <c r="I97" s="104"/>
      <c r="J97" s="103" t="s">
        <v>90</v>
      </c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5">
        <f>'SO03 - Oprava osvětlení V...'!J30</f>
        <v>0</v>
      </c>
      <c r="AH97" s="104"/>
      <c r="AI97" s="104"/>
      <c r="AJ97" s="104"/>
      <c r="AK97" s="104"/>
      <c r="AL97" s="104"/>
      <c r="AM97" s="104"/>
      <c r="AN97" s="105">
        <f>SUM(AG97,AT97)</f>
        <v>0</v>
      </c>
      <c r="AO97" s="104"/>
      <c r="AP97" s="104"/>
      <c r="AQ97" s="106" t="s">
        <v>82</v>
      </c>
      <c r="AR97" s="101"/>
      <c r="AS97" s="107">
        <v>0</v>
      </c>
      <c r="AT97" s="108">
        <f>ROUND(SUM(AV97:AW97),2)</f>
        <v>0</v>
      </c>
      <c r="AU97" s="109">
        <f>'SO03 - Oprava osvětlení V...'!P120</f>
        <v>0</v>
      </c>
      <c r="AV97" s="108">
        <f>'SO03 - Oprava osvětlení V...'!J33</f>
        <v>0</v>
      </c>
      <c r="AW97" s="108">
        <f>'SO03 - Oprava osvětlení V...'!J34</f>
        <v>0</v>
      </c>
      <c r="AX97" s="108">
        <f>'SO03 - Oprava osvětlení V...'!J35</f>
        <v>0</v>
      </c>
      <c r="AY97" s="108">
        <f>'SO03 - Oprava osvětlení V...'!J36</f>
        <v>0</v>
      </c>
      <c r="AZ97" s="108">
        <f>'SO03 - Oprava osvětlení V...'!F33</f>
        <v>0</v>
      </c>
      <c r="BA97" s="108">
        <f>'SO03 - Oprava osvětlení V...'!F34</f>
        <v>0</v>
      </c>
      <c r="BB97" s="108">
        <f>'SO03 - Oprava osvětlení V...'!F35</f>
        <v>0</v>
      </c>
      <c r="BC97" s="108">
        <f>'SO03 - Oprava osvětlení V...'!F36</f>
        <v>0</v>
      </c>
      <c r="BD97" s="110">
        <f>'SO03 - Oprava osvětlení V...'!F37</f>
        <v>0</v>
      </c>
      <c r="BE97" s="7"/>
      <c r="BT97" s="111" t="s">
        <v>83</v>
      </c>
      <c r="BV97" s="111" t="s">
        <v>77</v>
      </c>
      <c r="BW97" s="111" t="s">
        <v>91</v>
      </c>
      <c r="BX97" s="111" t="s">
        <v>4</v>
      </c>
      <c r="CL97" s="111" t="s">
        <v>1</v>
      </c>
      <c r="CM97" s="111" t="s">
        <v>85</v>
      </c>
    </row>
    <row r="98" s="7" customFormat="1" ht="25.66957" customHeight="1">
      <c r="A98" s="100" t="s">
        <v>79</v>
      </c>
      <c r="B98" s="101"/>
      <c r="C98" s="102"/>
      <c r="D98" s="103" t="s">
        <v>92</v>
      </c>
      <c r="E98" s="103"/>
      <c r="F98" s="103"/>
      <c r="G98" s="103"/>
      <c r="H98" s="103"/>
      <c r="I98" s="104"/>
      <c r="J98" s="103" t="s">
        <v>93</v>
      </c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  <c r="AE98" s="103"/>
      <c r="AF98" s="103"/>
      <c r="AG98" s="105">
        <f>'SO04 - Oprava osvětlení V...'!J30</f>
        <v>0</v>
      </c>
      <c r="AH98" s="104"/>
      <c r="AI98" s="104"/>
      <c r="AJ98" s="104"/>
      <c r="AK98" s="104"/>
      <c r="AL98" s="104"/>
      <c r="AM98" s="104"/>
      <c r="AN98" s="105">
        <f>SUM(AG98,AT98)</f>
        <v>0</v>
      </c>
      <c r="AO98" s="104"/>
      <c r="AP98" s="104"/>
      <c r="AQ98" s="106" t="s">
        <v>82</v>
      </c>
      <c r="AR98" s="101"/>
      <c r="AS98" s="107">
        <v>0</v>
      </c>
      <c r="AT98" s="108">
        <f>ROUND(SUM(AV98:AW98),2)</f>
        <v>0</v>
      </c>
      <c r="AU98" s="109">
        <f>'SO04 - Oprava osvětlení V...'!P118</f>
        <v>0</v>
      </c>
      <c r="AV98" s="108">
        <f>'SO04 - Oprava osvětlení V...'!J33</f>
        <v>0</v>
      </c>
      <c r="AW98" s="108">
        <f>'SO04 - Oprava osvětlení V...'!J34</f>
        <v>0</v>
      </c>
      <c r="AX98" s="108">
        <f>'SO04 - Oprava osvětlení V...'!J35</f>
        <v>0</v>
      </c>
      <c r="AY98" s="108">
        <f>'SO04 - Oprava osvětlení V...'!J36</f>
        <v>0</v>
      </c>
      <c r="AZ98" s="108">
        <f>'SO04 - Oprava osvětlení V...'!F33</f>
        <v>0</v>
      </c>
      <c r="BA98" s="108">
        <f>'SO04 - Oprava osvětlení V...'!F34</f>
        <v>0</v>
      </c>
      <c r="BB98" s="108">
        <f>'SO04 - Oprava osvětlení V...'!F35</f>
        <v>0</v>
      </c>
      <c r="BC98" s="108">
        <f>'SO04 - Oprava osvětlení V...'!F36</f>
        <v>0</v>
      </c>
      <c r="BD98" s="110">
        <f>'SO04 - Oprava osvětlení V...'!F37</f>
        <v>0</v>
      </c>
      <c r="BE98" s="7"/>
      <c r="BT98" s="111" t="s">
        <v>83</v>
      </c>
      <c r="BV98" s="111" t="s">
        <v>77</v>
      </c>
      <c r="BW98" s="111" t="s">
        <v>94</v>
      </c>
      <c r="BX98" s="111" t="s">
        <v>4</v>
      </c>
      <c r="CL98" s="111" t="s">
        <v>1</v>
      </c>
      <c r="CM98" s="111" t="s">
        <v>85</v>
      </c>
    </row>
    <row r="99" s="7" customFormat="1" ht="15.02609" customHeight="1">
      <c r="A99" s="100" t="s">
        <v>79</v>
      </c>
      <c r="B99" s="101"/>
      <c r="C99" s="102"/>
      <c r="D99" s="103" t="s">
        <v>95</v>
      </c>
      <c r="E99" s="103"/>
      <c r="F99" s="103"/>
      <c r="G99" s="103"/>
      <c r="H99" s="103"/>
      <c r="I99" s="104"/>
      <c r="J99" s="103" t="s">
        <v>96</v>
      </c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3"/>
      <c r="Z99" s="103"/>
      <c r="AA99" s="103"/>
      <c r="AB99" s="103"/>
      <c r="AC99" s="103"/>
      <c r="AD99" s="103"/>
      <c r="AE99" s="103"/>
      <c r="AF99" s="103"/>
      <c r="AG99" s="105">
        <f>'SO05 - Oprava osvětlení V...'!J30</f>
        <v>0</v>
      </c>
      <c r="AH99" s="104"/>
      <c r="AI99" s="104"/>
      <c r="AJ99" s="104"/>
      <c r="AK99" s="104"/>
      <c r="AL99" s="104"/>
      <c r="AM99" s="104"/>
      <c r="AN99" s="105">
        <f>SUM(AG99,AT99)</f>
        <v>0</v>
      </c>
      <c r="AO99" s="104"/>
      <c r="AP99" s="104"/>
      <c r="AQ99" s="106" t="s">
        <v>82</v>
      </c>
      <c r="AR99" s="101"/>
      <c r="AS99" s="107">
        <v>0</v>
      </c>
      <c r="AT99" s="108">
        <f>ROUND(SUM(AV99:AW99),2)</f>
        <v>0</v>
      </c>
      <c r="AU99" s="109">
        <f>'SO05 - Oprava osvětlení V...'!P120</f>
        <v>0</v>
      </c>
      <c r="AV99" s="108">
        <f>'SO05 - Oprava osvětlení V...'!J33</f>
        <v>0</v>
      </c>
      <c r="AW99" s="108">
        <f>'SO05 - Oprava osvětlení V...'!J34</f>
        <v>0</v>
      </c>
      <c r="AX99" s="108">
        <f>'SO05 - Oprava osvětlení V...'!J35</f>
        <v>0</v>
      </c>
      <c r="AY99" s="108">
        <f>'SO05 - Oprava osvětlení V...'!J36</f>
        <v>0</v>
      </c>
      <c r="AZ99" s="108">
        <f>'SO05 - Oprava osvětlení V...'!F33</f>
        <v>0</v>
      </c>
      <c r="BA99" s="108">
        <f>'SO05 - Oprava osvětlení V...'!F34</f>
        <v>0</v>
      </c>
      <c r="BB99" s="108">
        <f>'SO05 - Oprava osvětlení V...'!F35</f>
        <v>0</v>
      </c>
      <c r="BC99" s="108">
        <f>'SO05 - Oprava osvětlení V...'!F36</f>
        <v>0</v>
      </c>
      <c r="BD99" s="110">
        <f>'SO05 - Oprava osvětlení V...'!F37</f>
        <v>0</v>
      </c>
      <c r="BE99" s="7"/>
      <c r="BT99" s="111" t="s">
        <v>83</v>
      </c>
      <c r="BV99" s="111" t="s">
        <v>77</v>
      </c>
      <c r="BW99" s="111" t="s">
        <v>97</v>
      </c>
      <c r="BX99" s="111" t="s">
        <v>4</v>
      </c>
      <c r="CL99" s="111" t="s">
        <v>1</v>
      </c>
      <c r="CM99" s="111" t="s">
        <v>85</v>
      </c>
    </row>
    <row r="100" s="7" customFormat="1" ht="15.02609" customHeight="1">
      <c r="A100" s="100" t="s">
        <v>79</v>
      </c>
      <c r="B100" s="101"/>
      <c r="C100" s="102"/>
      <c r="D100" s="103" t="s">
        <v>98</v>
      </c>
      <c r="E100" s="103"/>
      <c r="F100" s="103"/>
      <c r="G100" s="103"/>
      <c r="H100" s="103"/>
      <c r="I100" s="104"/>
      <c r="J100" s="103" t="s">
        <v>99</v>
      </c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3"/>
      <c r="Z100" s="103"/>
      <c r="AA100" s="103"/>
      <c r="AB100" s="103"/>
      <c r="AC100" s="103"/>
      <c r="AD100" s="103"/>
      <c r="AE100" s="103"/>
      <c r="AF100" s="103"/>
      <c r="AG100" s="105">
        <f>'SO06 - Oprava osvětlení V...'!J30</f>
        <v>0</v>
      </c>
      <c r="AH100" s="104"/>
      <c r="AI100" s="104"/>
      <c r="AJ100" s="104"/>
      <c r="AK100" s="104"/>
      <c r="AL100" s="104"/>
      <c r="AM100" s="104"/>
      <c r="AN100" s="105">
        <f>SUM(AG100,AT100)</f>
        <v>0</v>
      </c>
      <c r="AO100" s="104"/>
      <c r="AP100" s="104"/>
      <c r="AQ100" s="106" t="s">
        <v>82</v>
      </c>
      <c r="AR100" s="101"/>
      <c r="AS100" s="107">
        <v>0</v>
      </c>
      <c r="AT100" s="108">
        <f>ROUND(SUM(AV100:AW100),2)</f>
        <v>0</v>
      </c>
      <c r="AU100" s="109">
        <f>'SO06 - Oprava osvětlení V...'!P120</f>
        <v>0</v>
      </c>
      <c r="AV100" s="108">
        <f>'SO06 - Oprava osvětlení V...'!J33</f>
        <v>0</v>
      </c>
      <c r="AW100" s="108">
        <f>'SO06 - Oprava osvětlení V...'!J34</f>
        <v>0</v>
      </c>
      <c r="AX100" s="108">
        <f>'SO06 - Oprava osvětlení V...'!J35</f>
        <v>0</v>
      </c>
      <c r="AY100" s="108">
        <f>'SO06 - Oprava osvětlení V...'!J36</f>
        <v>0</v>
      </c>
      <c r="AZ100" s="108">
        <f>'SO06 - Oprava osvětlení V...'!F33</f>
        <v>0</v>
      </c>
      <c r="BA100" s="108">
        <f>'SO06 - Oprava osvětlení V...'!F34</f>
        <v>0</v>
      </c>
      <c r="BB100" s="108">
        <f>'SO06 - Oprava osvětlení V...'!F35</f>
        <v>0</v>
      </c>
      <c r="BC100" s="108">
        <f>'SO06 - Oprava osvětlení V...'!F36</f>
        <v>0</v>
      </c>
      <c r="BD100" s="110">
        <f>'SO06 - Oprava osvětlení V...'!F37</f>
        <v>0</v>
      </c>
      <c r="BE100" s="7"/>
      <c r="BT100" s="111" t="s">
        <v>83</v>
      </c>
      <c r="BV100" s="111" t="s">
        <v>77</v>
      </c>
      <c r="BW100" s="111" t="s">
        <v>100</v>
      </c>
      <c r="BX100" s="111" t="s">
        <v>4</v>
      </c>
      <c r="CL100" s="111" t="s">
        <v>1</v>
      </c>
      <c r="CM100" s="111" t="s">
        <v>85</v>
      </c>
    </row>
    <row r="101" s="7" customFormat="1" ht="25.66957" customHeight="1">
      <c r="A101" s="100" t="s">
        <v>79</v>
      </c>
      <c r="B101" s="101"/>
      <c r="C101" s="102"/>
      <c r="D101" s="103" t="s">
        <v>101</v>
      </c>
      <c r="E101" s="103"/>
      <c r="F101" s="103"/>
      <c r="G101" s="103"/>
      <c r="H101" s="103"/>
      <c r="I101" s="104"/>
      <c r="J101" s="103" t="s">
        <v>102</v>
      </c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3"/>
      <c r="Z101" s="103"/>
      <c r="AA101" s="103"/>
      <c r="AB101" s="103"/>
      <c r="AC101" s="103"/>
      <c r="AD101" s="103"/>
      <c r="AE101" s="103"/>
      <c r="AF101" s="103"/>
      <c r="AG101" s="105">
        <f>'SO07 - Oprava osvětlení V...'!J30</f>
        <v>0</v>
      </c>
      <c r="AH101" s="104"/>
      <c r="AI101" s="104"/>
      <c r="AJ101" s="104"/>
      <c r="AK101" s="104"/>
      <c r="AL101" s="104"/>
      <c r="AM101" s="104"/>
      <c r="AN101" s="105">
        <f>SUM(AG101,AT101)</f>
        <v>0</v>
      </c>
      <c r="AO101" s="104"/>
      <c r="AP101" s="104"/>
      <c r="AQ101" s="106" t="s">
        <v>82</v>
      </c>
      <c r="AR101" s="101"/>
      <c r="AS101" s="107">
        <v>0</v>
      </c>
      <c r="AT101" s="108">
        <f>ROUND(SUM(AV101:AW101),2)</f>
        <v>0</v>
      </c>
      <c r="AU101" s="109">
        <f>'SO07 - Oprava osvětlení V...'!P122</f>
        <v>0</v>
      </c>
      <c r="AV101" s="108">
        <f>'SO07 - Oprava osvětlení V...'!J33</f>
        <v>0</v>
      </c>
      <c r="AW101" s="108">
        <f>'SO07 - Oprava osvětlení V...'!J34</f>
        <v>0</v>
      </c>
      <c r="AX101" s="108">
        <f>'SO07 - Oprava osvětlení V...'!J35</f>
        <v>0</v>
      </c>
      <c r="AY101" s="108">
        <f>'SO07 - Oprava osvětlení V...'!J36</f>
        <v>0</v>
      </c>
      <c r="AZ101" s="108">
        <f>'SO07 - Oprava osvětlení V...'!F33</f>
        <v>0</v>
      </c>
      <c r="BA101" s="108">
        <f>'SO07 - Oprava osvětlení V...'!F34</f>
        <v>0</v>
      </c>
      <c r="BB101" s="108">
        <f>'SO07 - Oprava osvětlení V...'!F35</f>
        <v>0</v>
      </c>
      <c r="BC101" s="108">
        <f>'SO07 - Oprava osvětlení V...'!F36</f>
        <v>0</v>
      </c>
      <c r="BD101" s="110">
        <f>'SO07 - Oprava osvětlení V...'!F37</f>
        <v>0</v>
      </c>
      <c r="BE101" s="7"/>
      <c r="BT101" s="111" t="s">
        <v>83</v>
      </c>
      <c r="BV101" s="111" t="s">
        <v>77</v>
      </c>
      <c r="BW101" s="111" t="s">
        <v>103</v>
      </c>
      <c r="BX101" s="111" t="s">
        <v>4</v>
      </c>
      <c r="CL101" s="111" t="s">
        <v>1</v>
      </c>
      <c r="CM101" s="111" t="s">
        <v>85</v>
      </c>
    </row>
    <row r="102" s="7" customFormat="1" ht="25.66957" customHeight="1">
      <c r="A102" s="100" t="s">
        <v>79</v>
      </c>
      <c r="B102" s="101"/>
      <c r="C102" s="102"/>
      <c r="D102" s="103" t="s">
        <v>104</v>
      </c>
      <c r="E102" s="103"/>
      <c r="F102" s="103"/>
      <c r="G102" s="103"/>
      <c r="H102" s="103"/>
      <c r="I102" s="104"/>
      <c r="J102" s="103" t="s">
        <v>105</v>
      </c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3"/>
      <c r="Z102" s="103"/>
      <c r="AA102" s="103"/>
      <c r="AB102" s="103"/>
      <c r="AC102" s="103"/>
      <c r="AD102" s="103"/>
      <c r="AE102" s="103"/>
      <c r="AF102" s="103"/>
      <c r="AG102" s="105">
        <f>'SO08 - Oprava osvětlení V...'!J30</f>
        <v>0</v>
      </c>
      <c r="AH102" s="104"/>
      <c r="AI102" s="104"/>
      <c r="AJ102" s="104"/>
      <c r="AK102" s="104"/>
      <c r="AL102" s="104"/>
      <c r="AM102" s="104"/>
      <c r="AN102" s="105">
        <f>SUM(AG102,AT102)</f>
        <v>0</v>
      </c>
      <c r="AO102" s="104"/>
      <c r="AP102" s="104"/>
      <c r="AQ102" s="106" t="s">
        <v>82</v>
      </c>
      <c r="AR102" s="101"/>
      <c r="AS102" s="107">
        <v>0</v>
      </c>
      <c r="AT102" s="108">
        <f>ROUND(SUM(AV102:AW102),2)</f>
        <v>0</v>
      </c>
      <c r="AU102" s="109">
        <f>'SO08 - Oprava osvětlení V...'!P120</f>
        <v>0</v>
      </c>
      <c r="AV102" s="108">
        <f>'SO08 - Oprava osvětlení V...'!J33</f>
        <v>0</v>
      </c>
      <c r="AW102" s="108">
        <f>'SO08 - Oprava osvětlení V...'!J34</f>
        <v>0</v>
      </c>
      <c r="AX102" s="108">
        <f>'SO08 - Oprava osvětlení V...'!J35</f>
        <v>0</v>
      </c>
      <c r="AY102" s="108">
        <f>'SO08 - Oprava osvětlení V...'!J36</f>
        <v>0</v>
      </c>
      <c r="AZ102" s="108">
        <f>'SO08 - Oprava osvětlení V...'!F33</f>
        <v>0</v>
      </c>
      <c r="BA102" s="108">
        <f>'SO08 - Oprava osvětlení V...'!F34</f>
        <v>0</v>
      </c>
      <c r="BB102" s="108">
        <f>'SO08 - Oprava osvětlení V...'!F35</f>
        <v>0</v>
      </c>
      <c r="BC102" s="108">
        <f>'SO08 - Oprava osvětlení V...'!F36</f>
        <v>0</v>
      </c>
      <c r="BD102" s="110">
        <f>'SO08 - Oprava osvětlení V...'!F37</f>
        <v>0</v>
      </c>
      <c r="BE102" s="7"/>
      <c r="BT102" s="111" t="s">
        <v>83</v>
      </c>
      <c r="BV102" s="111" t="s">
        <v>77</v>
      </c>
      <c r="BW102" s="111" t="s">
        <v>106</v>
      </c>
      <c r="BX102" s="111" t="s">
        <v>4</v>
      </c>
      <c r="CL102" s="111" t="s">
        <v>1</v>
      </c>
      <c r="CM102" s="111" t="s">
        <v>85</v>
      </c>
    </row>
    <row r="103" s="7" customFormat="1" ht="15.02609" customHeight="1">
      <c r="A103" s="100" t="s">
        <v>79</v>
      </c>
      <c r="B103" s="101"/>
      <c r="C103" s="102"/>
      <c r="D103" s="103" t="s">
        <v>107</v>
      </c>
      <c r="E103" s="103"/>
      <c r="F103" s="103"/>
      <c r="G103" s="103"/>
      <c r="H103" s="103"/>
      <c r="I103" s="104"/>
      <c r="J103" s="103" t="s">
        <v>108</v>
      </c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3"/>
      <c r="Z103" s="103"/>
      <c r="AA103" s="103"/>
      <c r="AB103" s="103"/>
      <c r="AC103" s="103"/>
      <c r="AD103" s="103"/>
      <c r="AE103" s="103"/>
      <c r="AF103" s="103"/>
      <c r="AG103" s="105">
        <f>'SO09 - Oprava osvětlení V...'!J30</f>
        <v>0</v>
      </c>
      <c r="AH103" s="104"/>
      <c r="AI103" s="104"/>
      <c r="AJ103" s="104"/>
      <c r="AK103" s="104"/>
      <c r="AL103" s="104"/>
      <c r="AM103" s="104"/>
      <c r="AN103" s="105">
        <f>SUM(AG103,AT103)</f>
        <v>0</v>
      </c>
      <c r="AO103" s="104"/>
      <c r="AP103" s="104"/>
      <c r="AQ103" s="106" t="s">
        <v>82</v>
      </c>
      <c r="AR103" s="101"/>
      <c r="AS103" s="107">
        <v>0</v>
      </c>
      <c r="AT103" s="108">
        <f>ROUND(SUM(AV103:AW103),2)</f>
        <v>0</v>
      </c>
      <c r="AU103" s="109">
        <f>'SO09 - Oprava osvětlení V...'!P120</f>
        <v>0</v>
      </c>
      <c r="AV103" s="108">
        <f>'SO09 - Oprava osvětlení V...'!J33</f>
        <v>0</v>
      </c>
      <c r="AW103" s="108">
        <f>'SO09 - Oprava osvětlení V...'!J34</f>
        <v>0</v>
      </c>
      <c r="AX103" s="108">
        <f>'SO09 - Oprava osvětlení V...'!J35</f>
        <v>0</v>
      </c>
      <c r="AY103" s="108">
        <f>'SO09 - Oprava osvětlení V...'!J36</f>
        <v>0</v>
      </c>
      <c r="AZ103" s="108">
        <f>'SO09 - Oprava osvětlení V...'!F33</f>
        <v>0</v>
      </c>
      <c r="BA103" s="108">
        <f>'SO09 - Oprava osvětlení V...'!F34</f>
        <v>0</v>
      </c>
      <c r="BB103" s="108">
        <f>'SO09 - Oprava osvětlení V...'!F35</f>
        <v>0</v>
      </c>
      <c r="BC103" s="108">
        <f>'SO09 - Oprava osvětlení V...'!F36</f>
        <v>0</v>
      </c>
      <c r="BD103" s="110">
        <f>'SO09 - Oprava osvětlení V...'!F37</f>
        <v>0</v>
      </c>
      <c r="BE103" s="7"/>
      <c r="BT103" s="111" t="s">
        <v>83</v>
      </c>
      <c r="BV103" s="111" t="s">
        <v>77</v>
      </c>
      <c r="BW103" s="111" t="s">
        <v>109</v>
      </c>
      <c r="BX103" s="111" t="s">
        <v>4</v>
      </c>
      <c r="CL103" s="111" t="s">
        <v>1</v>
      </c>
      <c r="CM103" s="111" t="s">
        <v>85</v>
      </c>
    </row>
    <row r="104" s="7" customFormat="1" ht="25.66957" customHeight="1">
      <c r="A104" s="100" t="s">
        <v>79</v>
      </c>
      <c r="B104" s="101"/>
      <c r="C104" s="102"/>
      <c r="D104" s="103" t="s">
        <v>110</v>
      </c>
      <c r="E104" s="103"/>
      <c r="F104" s="103"/>
      <c r="G104" s="103"/>
      <c r="H104" s="103"/>
      <c r="I104" s="104"/>
      <c r="J104" s="103" t="s">
        <v>111</v>
      </c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  <c r="Y104" s="103"/>
      <c r="Z104" s="103"/>
      <c r="AA104" s="103"/>
      <c r="AB104" s="103"/>
      <c r="AC104" s="103"/>
      <c r="AD104" s="103"/>
      <c r="AE104" s="103"/>
      <c r="AF104" s="103"/>
      <c r="AG104" s="105">
        <f>'SO10 - Oprava osvětlení V...'!J30</f>
        <v>0</v>
      </c>
      <c r="AH104" s="104"/>
      <c r="AI104" s="104"/>
      <c r="AJ104" s="104"/>
      <c r="AK104" s="104"/>
      <c r="AL104" s="104"/>
      <c r="AM104" s="104"/>
      <c r="AN104" s="105">
        <f>SUM(AG104,AT104)</f>
        <v>0</v>
      </c>
      <c r="AO104" s="104"/>
      <c r="AP104" s="104"/>
      <c r="AQ104" s="106" t="s">
        <v>82</v>
      </c>
      <c r="AR104" s="101"/>
      <c r="AS104" s="112">
        <v>0</v>
      </c>
      <c r="AT104" s="113">
        <f>ROUND(SUM(AV104:AW104),2)</f>
        <v>0</v>
      </c>
      <c r="AU104" s="114">
        <f>'SO10 - Oprava osvětlení V...'!P120</f>
        <v>0</v>
      </c>
      <c r="AV104" s="113">
        <f>'SO10 - Oprava osvětlení V...'!J33</f>
        <v>0</v>
      </c>
      <c r="AW104" s="113">
        <f>'SO10 - Oprava osvětlení V...'!J34</f>
        <v>0</v>
      </c>
      <c r="AX104" s="113">
        <f>'SO10 - Oprava osvětlení V...'!J35</f>
        <v>0</v>
      </c>
      <c r="AY104" s="113">
        <f>'SO10 - Oprava osvětlení V...'!J36</f>
        <v>0</v>
      </c>
      <c r="AZ104" s="113">
        <f>'SO10 - Oprava osvětlení V...'!F33</f>
        <v>0</v>
      </c>
      <c r="BA104" s="113">
        <f>'SO10 - Oprava osvětlení V...'!F34</f>
        <v>0</v>
      </c>
      <c r="BB104" s="113">
        <f>'SO10 - Oprava osvětlení V...'!F35</f>
        <v>0</v>
      </c>
      <c r="BC104" s="113">
        <f>'SO10 - Oprava osvětlení V...'!F36</f>
        <v>0</v>
      </c>
      <c r="BD104" s="115">
        <f>'SO10 - Oprava osvětlení V...'!F37</f>
        <v>0</v>
      </c>
      <c r="BE104" s="7"/>
      <c r="BT104" s="111" t="s">
        <v>83</v>
      </c>
      <c r="BV104" s="111" t="s">
        <v>77</v>
      </c>
      <c r="BW104" s="111" t="s">
        <v>112</v>
      </c>
      <c r="BX104" s="111" t="s">
        <v>4</v>
      </c>
      <c r="CL104" s="111" t="s">
        <v>1</v>
      </c>
      <c r="CM104" s="111" t="s">
        <v>85</v>
      </c>
    </row>
    <row r="105" s="2" customFormat="1" ht="30" customHeight="1">
      <c r="A105" s="34"/>
      <c r="B105" s="35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F105" s="34"/>
      <c r="AG105" s="34"/>
      <c r="AH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5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</row>
    <row r="106" s="2" customFormat="1" ht="6.96" customHeight="1">
      <c r="A106" s="34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  <c r="W106" s="57"/>
      <c r="X106" s="57"/>
      <c r="Y106" s="57"/>
      <c r="Z106" s="57"/>
      <c r="AA106" s="57"/>
      <c r="AB106" s="57"/>
      <c r="AC106" s="57"/>
      <c r="AD106" s="57"/>
      <c r="AE106" s="57"/>
      <c r="AF106" s="57"/>
      <c r="AG106" s="57"/>
      <c r="AH106" s="57"/>
      <c r="AI106" s="57"/>
      <c r="AJ106" s="57"/>
      <c r="AK106" s="57"/>
      <c r="AL106" s="57"/>
      <c r="AM106" s="57"/>
      <c r="AN106" s="57"/>
      <c r="AO106" s="57"/>
      <c r="AP106" s="57"/>
      <c r="AQ106" s="57"/>
      <c r="AR106" s="35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</row>
  </sheetData>
  <mergeCells count="78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94:AP94"/>
  </mergeCells>
  <hyperlinks>
    <hyperlink ref="A95" location="'SO01 - Oprava osvětlení V...'!C2" display="/"/>
    <hyperlink ref="A96" location="'SO02 - Oprava osvětlení V...'!C2" display="/"/>
    <hyperlink ref="A97" location="'SO03 - Oprava osvětlení V...'!C2" display="/"/>
    <hyperlink ref="A98" location="'SO04 - Oprava osvětlení V...'!C2" display="/"/>
    <hyperlink ref="A99" location="'SO05 - Oprava osvětlení V...'!C2" display="/"/>
    <hyperlink ref="A100" location="'SO06 - Oprava osvětlení V...'!C2" display="/"/>
    <hyperlink ref="A101" location="'SO07 - Oprava osvětlení V...'!C2" display="/"/>
    <hyperlink ref="A102" location="'SO08 - Oprava osvětlení V...'!C2" display="/"/>
    <hyperlink ref="A103" location="'SO09 - Oprava osvětlení V...'!C2" display="/"/>
    <hyperlink ref="A104" location="'SO10 - Oprava osvětlení 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574219" style="1" customWidth="1"/>
    <col min="2" max="2" width="1.148438" style="1" customWidth="1"/>
    <col min="3" max="3" width="4.292969" style="1" customWidth="1"/>
    <col min="4" max="4" width="4.433594" style="1" customWidth="1"/>
    <col min="5" max="5" width="17.57422" style="1" customWidth="1"/>
    <col min="6" max="6" width="52.15234" style="1" customWidth="1"/>
    <col min="7" max="7" width="7.722656" style="1" customWidth="1"/>
    <col min="8" max="8" width="14.29297" style="1" customWidth="1"/>
    <col min="9" max="9" width="16.15234" style="1" customWidth="1"/>
    <col min="10" max="10" width="22.86328" style="1" customWidth="1"/>
    <col min="11" max="11" width="22.86328" style="1" customWidth="1"/>
    <col min="12" max="12" width="9.574219" style="1" customWidth="1"/>
    <col min="13" max="13" width="11.15234" style="1" hidden="1" customWidth="1"/>
    <col min="14" max="14" width="9.140625" style="1" hidden="1"/>
    <col min="15" max="15" width="14.57422" style="1" hidden="1" customWidth="1"/>
    <col min="16" max="16" width="14.57422" style="1" hidden="1" customWidth="1"/>
    <col min="17" max="17" width="14.57422" style="1" hidden="1" customWidth="1"/>
    <col min="18" max="18" width="14.57422" style="1" hidden="1" customWidth="1"/>
    <col min="19" max="19" width="14.57422" style="1" hidden="1" customWidth="1"/>
    <col min="20" max="20" width="14.57422" style="1" hidden="1" customWidth="1"/>
    <col min="21" max="21" width="16.72266" style="1" hidden="1" customWidth="1"/>
    <col min="22" max="22" width="12.72266" style="1" customWidth="1"/>
    <col min="23" max="23" width="16.72266" style="1" customWidth="1"/>
    <col min="24" max="24" width="12.72266" style="1" customWidth="1"/>
    <col min="25" max="25" width="15.43359" style="1" customWidth="1"/>
    <col min="26" max="26" width="11.29297" style="1" customWidth="1"/>
    <col min="27" max="27" width="15.43359" style="1" customWidth="1"/>
    <col min="28" max="28" width="16.72266" style="1" customWidth="1"/>
    <col min="29" max="29" width="11.29297" style="1" customWidth="1"/>
    <col min="30" max="30" width="15.43359" style="1" customWidth="1"/>
    <col min="31" max="31" width="16.72266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109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="1" customFormat="1" ht="24.96" customHeight="1">
      <c r="B4" s="18"/>
      <c r="D4" s="19" t="s">
        <v>113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26.92174" customHeight="1">
      <c r="B7" s="18"/>
      <c r="E7" s="117" t="str">
        <f>'Rekapitulace stavby'!K6</f>
        <v>Údržba, opravy a odstraňování závad u SPS v obvodu OŘ Ostrava 2020-2023, Oprava osvětlení ON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114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5.02609" customHeight="1">
      <c r="A9" s="34"/>
      <c r="B9" s="35"/>
      <c r="C9" s="34"/>
      <c r="D9" s="34"/>
      <c r="E9" s="63" t="s">
        <v>535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8. 3. 2021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27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27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25</v>
      </c>
      <c r="J23" s="2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33</v>
      </c>
      <c r="F24" s="34"/>
      <c r="G24" s="34"/>
      <c r="H24" s="34"/>
      <c r="I24" s="28" t="s">
        <v>27</v>
      </c>
      <c r="J24" s="2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5.02609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35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37</v>
      </c>
      <c r="G32" s="34"/>
      <c r="H32" s="34"/>
      <c r="I32" s="39" t="s">
        <v>36</v>
      </c>
      <c r="J32" s="39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39</v>
      </c>
      <c r="E33" s="28" t="s">
        <v>40</v>
      </c>
      <c r="F33" s="123">
        <f>ROUND((SUM(BE120:BE160)),  2)</f>
        <v>0</v>
      </c>
      <c r="G33" s="34"/>
      <c r="H33" s="34"/>
      <c r="I33" s="124">
        <v>0.20999999999999999</v>
      </c>
      <c r="J33" s="123">
        <f>ROUND(((SUM(BE120:BE160))*I33),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41</v>
      </c>
      <c r="F34" s="123">
        <f>ROUND((SUM(BF120:BF160)),  2)</f>
        <v>0</v>
      </c>
      <c r="G34" s="34"/>
      <c r="H34" s="34"/>
      <c r="I34" s="124">
        <v>0.14999999999999999</v>
      </c>
      <c r="J34" s="123">
        <f>ROUND(((SUM(BF120:BF160))*I34),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42</v>
      </c>
      <c r="F35" s="123">
        <f>ROUND((SUM(BG120:BG160)),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43</v>
      </c>
      <c r="F36" s="123">
        <f>ROUND((SUM(BH120:BH160)),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44</v>
      </c>
      <c r="F37" s="123">
        <f>ROUND((SUM(BI120:BI160)),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45</v>
      </c>
      <c r="E39" s="77"/>
      <c r="F39" s="77"/>
      <c r="G39" s="127" t="s">
        <v>46</v>
      </c>
      <c r="H39" s="128" t="s">
        <v>47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50</v>
      </c>
      <c r="E61" s="37"/>
      <c r="F61" s="131" t="s">
        <v>51</v>
      </c>
      <c r="G61" s="54" t="s">
        <v>50</v>
      </c>
      <c r="H61" s="37"/>
      <c r="I61" s="37"/>
      <c r="J61" s="132" t="s">
        <v>51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50</v>
      </c>
      <c r="E76" s="37"/>
      <c r="F76" s="131" t="s">
        <v>51</v>
      </c>
      <c r="G76" s="54" t="s">
        <v>50</v>
      </c>
      <c r="H76" s="37"/>
      <c r="I76" s="37"/>
      <c r="J76" s="132" t="s">
        <v>51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116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92174" customHeight="1">
      <c r="A85" s="34"/>
      <c r="B85" s="35"/>
      <c r="C85" s="34"/>
      <c r="D85" s="34"/>
      <c r="E85" s="117" t="str">
        <f>E7</f>
        <v>Údržba, opravy a odstraňování závad u SPS v obvodu OŘ Ostrava 2020-2023, Oprava osvětlení ON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114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5.02609" customHeight="1">
      <c r="A87" s="34"/>
      <c r="B87" s="35"/>
      <c r="C87" s="34"/>
      <c r="D87" s="34"/>
      <c r="E87" s="63" t="str">
        <f>E9</f>
        <v>SO09 - Oprava osvětlení VB žst. Příbor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obvod OŘ Ostrava</v>
      </c>
      <c r="G89" s="34"/>
      <c r="H89" s="34"/>
      <c r="I89" s="28" t="s">
        <v>22</v>
      </c>
      <c r="J89" s="65" t="str">
        <f>IF(J12="","",J12)</f>
        <v>8. 3. 2021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4.92174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30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4.92174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>Ing. Martin Stacho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117</v>
      </c>
      <c r="D94" s="125"/>
      <c r="E94" s="125"/>
      <c r="F94" s="125"/>
      <c r="G94" s="125"/>
      <c r="H94" s="125"/>
      <c r="I94" s="125"/>
      <c r="J94" s="134" t="s">
        <v>118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119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120</v>
      </c>
    </row>
    <row r="97" s="9" customFormat="1" ht="24.96" customHeight="1">
      <c r="A97" s="9"/>
      <c r="B97" s="136"/>
      <c r="C97" s="9"/>
      <c r="D97" s="137" t="s">
        <v>205</v>
      </c>
      <c r="E97" s="138"/>
      <c r="F97" s="138"/>
      <c r="G97" s="138"/>
      <c r="H97" s="138"/>
      <c r="I97" s="138"/>
      <c r="J97" s="139">
        <f>J121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195"/>
      <c r="C98" s="12"/>
      <c r="D98" s="196" t="s">
        <v>206</v>
      </c>
      <c r="E98" s="197"/>
      <c r="F98" s="197"/>
      <c r="G98" s="197"/>
      <c r="H98" s="197"/>
      <c r="I98" s="197"/>
      <c r="J98" s="198">
        <f>J122</f>
        <v>0</v>
      </c>
      <c r="K98" s="12"/>
      <c r="L98" s="195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9" customFormat="1" ht="24.96" customHeight="1">
      <c r="A99" s="9"/>
      <c r="B99" s="136"/>
      <c r="C99" s="9"/>
      <c r="D99" s="137" t="s">
        <v>121</v>
      </c>
      <c r="E99" s="138"/>
      <c r="F99" s="138"/>
      <c r="G99" s="138"/>
      <c r="H99" s="138"/>
      <c r="I99" s="138"/>
      <c r="J99" s="139">
        <f>J124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36"/>
      <c r="C100" s="9"/>
      <c r="D100" s="137" t="s">
        <v>122</v>
      </c>
      <c r="E100" s="138"/>
      <c r="F100" s="138"/>
      <c r="G100" s="138"/>
      <c r="H100" s="138"/>
      <c r="I100" s="138"/>
      <c r="J100" s="139">
        <f>J157</f>
        <v>0</v>
      </c>
      <c r="K100" s="9"/>
      <c r="L100" s="13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123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26.92174" customHeight="1">
      <c r="A110" s="34"/>
      <c r="B110" s="35"/>
      <c r="C110" s="34"/>
      <c r="D110" s="34"/>
      <c r="E110" s="117" t="str">
        <f>E7</f>
        <v>Údržba, opravy a odstraňování závad u SPS v obvodu OŘ Ostrava 2020-2023, Oprava osvětlení ON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114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5.02609" customHeight="1">
      <c r="A112" s="34"/>
      <c r="B112" s="35"/>
      <c r="C112" s="34"/>
      <c r="D112" s="34"/>
      <c r="E112" s="63" t="str">
        <f>E9</f>
        <v>SO09 - Oprava osvětlení VB žst. Příbor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F12</f>
        <v>obvod OŘ Ostrava</v>
      </c>
      <c r="G114" s="34"/>
      <c r="H114" s="34"/>
      <c r="I114" s="28" t="s">
        <v>22</v>
      </c>
      <c r="J114" s="65" t="str">
        <f>IF(J12="","",J12)</f>
        <v>8. 3. 2021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4.92174" customHeight="1">
      <c r="A116" s="34"/>
      <c r="B116" s="35"/>
      <c r="C116" s="28" t="s">
        <v>24</v>
      </c>
      <c r="D116" s="34"/>
      <c r="E116" s="34"/>
      <c r="F116" s="23" t="str">
        <f>E15</f>
        <v xml:space="preserve"> </v>
      </c>
      <c r="G116" s="34"/>
      <c r="H116" s="34"/>
      <c r="I116" s="28" t="s">
        <v>30</v>
      </c>
      <c r="J116" s="32" t="str">
        <f>E21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4.92174" customHeight="1">
      <c r="A117" s="34"/>
      <c r="B117" s="35"/>
      <c r="C117" s="28" t="s">
        <v>28</v>
      </c>
      <c r="D117" s="34"/>
      <c r="E117" s="34"/>
      <c r="F117" s="23" t="str">
        <f>IF(E18="","",E18)</f>
        <v>Vyplň údaj</v>
      </c>
      <c r="G117" s="34"/>
      <c r="H117" s="34"/>
      <c r="I117" s="28" t="s">
        <v>32</v>
      </c>
      <c r="J117" s="32" t="str">
        <f>E24</f>
        <v>Ing. Martin Stacho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0" customFormat="1" ht="29.28" customHeight="1">
      <c r="A119" s="140"/>
      <c r="B119" s="141"/>
      <c r="C119" s="142" t="s">
        <v>124</v>
      </c>
      <c r="D119" s="143" t="s">
        <v>60</v>
      </c>
      <c r="E119" s="143" t="s">
        <v>56</v>
      </c>
      <c r="F119" s="143" t="s">
        <v>57</v>
      </c>
      <c r="G119" s="143" t="s">
        <v>125</v>
      </c>
      <c r="H119" s="143" t="s">
        <v>126</v>
      </c>
      <c r="I119" s="143" t="s">
        <v>127</v>
      </c>
      <c r="J119" s="143" t="s">
        <v>118</v>
      </c>
      <c r="K119" s="144" t="s">
        <v>128</v>
      </c>
      <c r="L119" s="145"/>
      <c r="M119" s="82" t="s">
        <v>1</v>
      </c>
      <c r="N119" s="83" t="s">
        <v>39</v>
      </c>
      <c r="O119" s="83" t="s">
        <v>129</v>
      </c>
      <c r="P119" s="83" t="s">
        <v>130</v>
      </c>
      <c r="Q119" s="83" t="s">
        <v>131</v>
      </c>
      <c r="R119" s="83" t="s">
        <v>132</v>
      </c>
      <c r="S119" s="83" t="s">
        <v>133</v>
      </c>
      <c r="T119" s="84" t="s">
        <v>134</v>
      </c>
      <c r="U119" s="140"/>
      <c r="V119" s="140"/>
      <c r="W119" s="140"/>
      <c r="X119" s="140"/>
      <c r="Y119" s="140"/>
      <c r="Z119" s="140"/>
      <c r="AA119" s="140"/>
      <c r="AB119" s="140"/>
      <c r="AC119" s="140"/>
      <c r="AD119" s="140"/>
      <c r="AE119" s="140"/>
    </row>
    <row r="120" s="2" customFormat="1" ht="22.8" customHeight="1">
      <c r="A120" s="34"/>
      <c r="B120" s="35"/>
      <c r="C120" s="89" t="s">
        <v>135</v>
      </c>
      <c r="D120" s="34"/>
      <c r="E120" s="34"/>
      <c r="F120" s="34"/>
      <c r="G120" s="34"/>
      <c r="H120" s="34"/>
      <c r="I120" s="34"/>
      <c r="J120" s="146">
        <f>BK120</f>
        <v>0</v>
      </c>
      <c r="K120" s="34"/>
      <c r="L120" s="35"/>
      <c r="M120" s="85"/>
      <c r="N120" s="69"/>
      <c r="O120" s="86"/>
      <c r="P120" s="147">
        <f>P121+P124+P157</f>
        <v>0</v>
      </c>
      <c r="Q120" s="86"/>
      <c r="R120" s="147">
        <f>R121+R124+R157</f>
        <v>0.0047999999999999996</v>
      </c>
      <c r="S120" s="86"/>
      <c r="T120" s="148">
        <f>T121+T124+T157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74</v>
      </c>
      <c r="AU120" s="15" t="s">
        <v>120</v>
      </c>
      <c r="BK120" s="149">
        <f>BK121+BK124+BK157</f>
        <v>0</v>
      </c>
    </row>
    <row r="121" s="11" customFormat="1" ht="25.92" customHeight="1">
      <c r="A121" s="11"/>
      <c r="B121" s="150"/>
      <c r="C121" s="11"/>
      <c r="D121" s="151" t="s">
        <v>74</v>
      </c>
      <c r="E121" s="152" t="s">
        <v>207</v>
      </c>
      <c r="F121" s="152" t="s">
        <v>208</v>
      </c>
      <c r="G121" s="11"/>
      <c r="H121" s="11"/>
      <c r="I121" s="153"/>
      <c r="J121" s="154">
        <f>BK121</f>
        <v>0</v>
      </c>
      <c r="K121" s="11"/>
      <c r="L121" s="150"/>
      <c r="M121" s="155"/>
      <c r="N121" s="156"/>
      <c r="O121" s="156"/>
      <c r="P121" s="157">
        <f>P122</f>
        <v>0</v>
      </c>
      <c r="Q121" s="156"/>
      <c r="R121" s="157">
        <f>R122</f>
        <v>0.0047999999999999996</v>
      </c>
      <c r="S121" s="156"/>
      <c r="T121" s="158">
        <f>T122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151" t="s">
        <v>85</v>
      </c>
      <c r="AT121" s="159" t="s">
        <v>74</v>
      </c>
      <c r="AU121" s="159" t="s">
        <v>75</v>
      </c>
      <c r="AY121" s="151" t="s">
        <v>139</v>
      </c>
      <c r="BK121" s="160">
        <f>BK122</f>
        <v>0</v>
      </c>
    </row>
    <row r="122" s="11" customFormat="1" ht="22.8" customHeight="1">
      <c r="A122" s="11"/>
      <c r="B122" s="150"/>
      <c r="C122" s="11"/>
      <c r="D122" s="151" t="s">
        <v>74</v>
      </c>
      <c r="E122" s="199" t="s">
        <v>209</v>
      </c>
      <c r="F122" s="199" t="s">
        <v>210</v>
      </c>
      <c r="G122" s="11"/>
      <c r="H122" s="11"/>
      <c r="I122" s="153"/>
      <c r="J122" s="200">
        <f>BK122</f>
        <v>0</v>
      </c>
      <c r="K122" s="11"/>
      <c r="L122" s="150"/>
      <c r="M122" s="155"/>
      <c r="N122" s="156"/>
      <c r="O122" s="156"/>
      <c r="P122" s="157">
        <f>P123</f>
        <v>0</v>
      </c>
      <c r="Q122" s="156"/>
      <c r="R122" s="157">
        <f>R123</f>
        <v>0.0047999999999999996</v>
      </c>
      <c r="S122" s="156"/>
      <c r="T122" s="158">
        <f>T123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151" t="s">
        <v>85</v>
      </c>
      <c r="AT122" s="159" t="s">
        <v>74</v>
      </c>
      <c r="AU122" s="159" t="s">
        <v>83</v>
      </c>
      <c r="AY122" s="151" t="s">
        <v>139</v>
      </c>
      <c r="BK122" s="160">
        <f>BK123</f>
        <v>0</v>
      </c>
    </row>
    <row r="123" s="2" customFormat="1" ht="31.93044" customHeight="1">
      <c r="A123" s="34"/>
      <c r="B123" s="161"/>
      <c r="C123" s="162" t="s">
        <v>469</v>
      </c>
      <c r="D123" s="162" t="s">
        <v>140</v>
      </c>
      <c r="E123" s="163" t="s">
        <v>212</v>
      </c>
      <c r="F123" s="164" t="s">
        <v>213</v>
      </c>
      <c r="G123" s="165" t="s">
        <v>143</v>
      </c>
      <c r="H123" s="166">
        <v>1</v>
      </c>
      <c r="I123" s="167"/>
      <c r="J123" s="168">
        <f>ROUND(I123*H123,2)</f>
        <v>0</v>
      </c>
      <c r="K123" s="164" t="s">
        <v>214</v>
      </c>
      <c r="L123" s="35"/>
      <c r="M123" s="169" t="s">
        <v>1</v>
      </c>
      <c r="N123" s="170" t="s">
        <v>40</v>
      </c>
      <c r="O123" s="73"/>
      <c r="P123" s="171">
        <f>O123*H123</f>
        <v>0</v>
      </c>
      <c r="Q123" s="171">
        <v>0.0047999999999999996</v>
      </c>
      <c r="R123" s="171">
        <f>Q123*H123</f>
        <v>0.0047999999999999996</v>
      </c>
      <c r="S123" s="171">
        <v>0</v>
      </c>
      <c r="T123" s="17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3" t="s">
        <v>215</v>
      </c>
      <c r="AT123" s="173" t="s">
        <v>140</v>
      </c>
      <c r="AU123" s="173" t="s">
        <v>85</v>
      </c>
      <c r="AY123" s="15" t="s">
        <v>139</v>
      </c>
      <c r="BE123" s="174">
        <f>IF(N123="základní",J123,0)</f>
        <v>0</v>
      </c>
      <c r="BF123" s="174">
        <f>IF(N123="snížená",J123,0)</f>
        <v>0</v>
      </c>
      <c r="BG123" s="174">
        <f>IF(N123="zákl. přenesená",J123,0)</f>
        <v>0</v>
      </c>
      <c r="BH123" s="174">
        <f>IF(N123="sníž. přenesená",J123,0)</f>
        <v>0</v>
      </c>
      <c r="BI123" s="174">
        <f>IF(N123="nulová",J123,0)</f>
        <v>0</v>
      </c>
      <c r="BJ123" s="15" t="s">
        <v>83</v>
      </c>
      <c r="BK123" s="174">
        <f>ROUND(I123*H123,2)</f>
        <v>0</v>
      </c>
      <c r="BL123" s="15" t="s">
        <v>215</v>
      </c>
      <c r="BM123" s="173" t="s">
        <v>536</v>
      </c>
    </row>
    <row r="124" s="11" customFormat="1" ht="25.92" customHeight="1">
      <c r="A124" s="11"/>
      <c r="B124" s="150"/>
      <c r="C124" s="11"/>
      <c r="D124" s="151" t="s">
        <v>74</v>
      </c>
      <c r="E124" s="152" t="s">
        <v>136</v>
      </c>
      <c r="F124" s="152" t="s">
        <v>137</v>
      </c>
      <c r="G124" s="11"/>
      <c r="H124" s="11"/>
      <c r="I124" s="153"/>
      <c r="J124" s="154">
        <f>BK124</f>
        <v>0</v>
      </c>
      <c r="K124" s="11"/>
      <c r="L124" s="150"/>
      <c r="M124" s="155"/>
      <c r="N124" s="156"/>
      <c r="O124" s="156"/>
      <c r="P124" s="157">
        <f>SUM(P125:P156)</f>
        <v>0</v>
      </c>
      <c r="Q124" s="156"/>
      <c r="R124" s="157">
        <f>SUM(R125:R156)</f>
        <v>0</v>
      </c>
      <c r="S124" s="156"/>
      <c r="T124" s="158">
        <f>SUM(T125:T156)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151" t="s">
        <v>138</v>
      </c>
      <c r="AT124" s="159" t="s">
        <v>74</v>
      </c>
      <c r="AU124" s="159" t="s">
        <v>75</v>
      </c>
      <c r="AY124" s="151" t="s">
        <v>139</v>
      </c>
      <c r="BK124" s="160">
        <f>SUM(BK125:BK156)</f>
        <v>0</v>
      </c>
    </row>
    <row r="125" s="2" customFormat="1" ht="53.21739" customHeight="1">
      <c r="A125" s="34"/>
      <c r="B125" s="161"/>
      <c r="C125" s="162" t="s">
        <v>83</v>
      </c>
      <c r="D125" s="162" t="s">
        <v>140</v>
      </c>
      <c r="E125" s="163" t="s">
        <v>351</v>
      </c>
      <c r="F125" s="164" t="s">
        <v>352</v>
      </c>
      <c r="G125" s="165" t="s">
        <v>155</v>
      </c>
      <c r="H125" s="166">
        <v>70</v>
      </c>
      <c r="I125" s="167"/>
      <c r="J125" s="168">
        <f>ROUND(I125*H125,2)</f>
        <v>0</v>
      </c>
      <c r="K125" s="164" t="s">
        <v>144</v>
      </c>
      <c r="L125" s="35"/>
      <c r="M125" s="169" t="s">
        <v>1</v>
      </c>
      <c r="N125" s="170" t="s">
        <v>40</v>
      </c>
      <c r="O125" s="73"/>
      <c r="P125" s="171">
        <f>O125*H125</f>
        <v>0</v>
      </c>
      <c r="Q125" s="171">
        <v>0</v>
      </c>
      <c r="R125" s="171">
        <f>Q125*H125</f>
        <v>0</v>
      </c>
      <c r="S125" s="171">
        <v>0</v>
      </c>
      <c r="T125" s="17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3" t="s">
        <v>145</v>
      </c>
      <c r="AT125" s="173" t="s">
        <v>140</v>
      </c>
      <c r="AU125" s="173" t="s">
        <v>83</v>
      </c>
      <c r="AY125" s="15" t="s">
        <v>139</v>
      </c>
      <c r="BE125" s="174">
        <f>IF(N125="základní",J125,0)</f>
        <v>0</v>
      </c>
      <c r="BF125" s="174">
        <f>IF(N125="snížená",J125,0)</f>
        <v>0</v>
      </c>
      <c r="BG125" s="174">
        <f>IF(N125="zákl. přenesená",J125,0)</f>
        <v>0</v>
      </c>
      <c r="BH125" s="174">
        <f>IF(N125="sníž. přenesená",J125,0)</f>
        <v>0</v>
      </c>
      <c r="BI125" s="174">
        <f>IF(N125="nulová",J125,0)</f>
        <v>0</v>
      </c>
      <c r="BJ125" s="15" t="s">
        <v>83</v>
      </c>
      <c r="BK125" s="174">
        <f>ROUND(I125*H125,2)</f>
        <v>0</v>
      </c>
      <c r="BL125" s="15" t="s">
        <v>145</v>
      </c>
      <c r="BM125" s="173" t="s">
        <v>537</v>
      </c>
    </row>
    <row r="126" s="2" customFormat="1">
      <c r="A126" s="34"/>
      <c r="B126" s="161"/>
      <c r="C126" s="175" t="s">
        <v>85</v>
      </c>
      <c r="D126" s="175" t="s">
        <v>147</v>
      </c>
      <c r="E126" s="176" t="s">
        <v>538</v>
      </c>
      <c r="F126" s="177" t="s">
        <v>539</v>
      </c>
      <c r="G126" s="178" t="s">
        <v>155</v>
      </c>
      <c r="H126" s="179">
        <v>70</v>
      </c>
      <c r="I126" s="180"/>
      <c r="J126" s="181">
        <f>ROUND(I126*H126,2)</f>
        <v>0</v>
      </c>
      <c r="K126" s="177" t="s">
        <v>144</v>
      </c>
      <c r="L126" s="182"/>
      <c r="M126" s="183" t="s">
        <v>1</v>
      </c>
      <c r="N126" s="184" t="s">
        <v>40</v>
      </c>
      <c r="O126" s="73"/>
      <c r="P126" s="171">
        <f>O126*H126</f>
        <v>0</v>
      </c>
      <c r="Q126" s="171">
        <v>0</v>
      </c>
      <c r="R126" s="171">
        <f>Q126*H126</f>
        <v>0</v>
      </c>
      <c r="S126" s="171">
        <v>0</v>
      </c>
      <c r="T126" s="172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3" t="s">
        <v>150</v>
      </c>
      <c r="AT126" s="173" t="s">
        <v>147</v>
      </c>
      <c r="AU126" s="173" t="s">
        <v>83</v>
      </c>
      <c r="AY126" s="15" t="s">
        <v>139</v>
      </c>
      <c r="BE126" s="174">
        <f>IF(N126="základní",J126,0)</f>
        <v>0</v>
      </c>
      <c r="BF126" s="174">
        <f>IF(N126="snížená",J126,0)</f>
        <v>0</v>
      </c>
      <c r="BG126" s="174">
        <f>IF(N126="zákl. přenesená",J126,0)</f>
        <v>0</v>
      </c>
      <c r="BH126" s="174">
        <f>IF(N126="sníž. přenesená",J126,0)</f>
        <v>0</v>
      </c>
      <c r="BI126" s="174">
        <f>IF(N126="nulová",J126,0)</f>
        <v>0</v>
      </c>
      <c r="BJ126" s="15" t="s">
        <v>83</v>
      </c>
      <c r="BK126" s="174">
        <f>ROUND(I126*H126,2)</f>
        <v>0</v>
      </c>
      <c r="BL126" s="15" t="s">
        <v>150</v>
      </c>
      <c r="BM126" s="173" t="s">
        <v>540</v>
      </c>
    </row>
    <row r="127" s="2" customFormat="1">
      <c r="A127" s="34"/>
      <c r="B127" s="161"/>
      <c r="C127" s="162" t="s">
        <v>152</v>
      </c>
      <c r="D127" s="162" t="s">
        <v>140</v>
      </c>
      <c r="E127" s="163" t="s">
        <v>359</v>
      </c>
      <c r="F127" s="164" t="s">
        <v>360</v>
      </c>
      <c r="G127" s="165" t="s">
        <v>155</v>
      </c>
      <c r="H127" s="166">
        <v>10</v>
      </c>
      <c r="I127" s="167"/>
      <c r="J127" s="168">
        <f>ROUND(I127*H127,2)</f>
        <v>0</v>
      </c>
      <c r="K127" s="164" t="s">
        <v>144</v>
      </c>
      <c r="L127" s="35"/>
      <c r="M127" s="169" t="s">
        <v>1</v>
      </c>
      <c r="N127" s="170" t="s">
        <v>40</v>
      </c>
      <c r="O127" s="73"/>
      <c r="P127" s="171">
        <f>O127*H127</f>
        <v>0</v>
      </c>
      <c r="Q127" s="171">
        <v>0</v>
      </c>
      <c r="R127" s="171">
        <f>Q127*H127</f>
        <v>0</v>
      </c>
      <c r="S127" s="171">
        <v>0</v>
      </c>
      <c r="T127" s="17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3" t="s">
        <v>145</v>
      </c>
      <c r="AT127" s="173" t="s">
        <v>140</v>
      </c>
      <c r="AU127" s="173" t="s">
        <v>83</v>
      </c>
      <c r="AY127" s="15" t="s">
        <v>139</v>
      </c>
      <c r="BE127" s="174">
        <f>IF(N127="základní",J127,0)</f>
        <v>0</v>
      </c>
      <c r="BF127" s="174">
        <f>IF(N127="snížená",J127,0)</f>
        <v>0</v>
      </c>
      <c r="BG127" s="174">
        <f>IF(N127="zákl. přenesená",J127,0)</f>
        <v>0</v>
      </c>
      <c r="BH127" s="174">
        <f>IF(N127="sníž. přenesená",J127,0)</f>
        <v>0</v>
      </c>
      <c r="BI127" s="174">
        <f>IF(N127="nulová",J127,0)</f>
        <v>0</v>
      </c>
      <c r="BJ127" s="15" t="s">
        <v>83</v>
      </c>
      <c r="BK127" s="174">
        <f>ROUND(I127*H127,2)</f>
        <v>0</v>
      </c>
      <c r="BL127" s="15" t="s">
        <v>145</v>
      </c>
      <c r="BM127" s="173" t="s">
        <v>541</v>
      </c>
    </row>
    <row r="128" s="2" customFormat="1">
      <c r="A128" s="34"/>
      <c r="B128" s="161"/>
      <c r="C128" s="175" t="s">
        <v>138</v>
      </c>
      <c r="D128" s="175" t="s">
        <v>147</v>
      </c>
      <c r="E128" s="176" t="s">
        <v>402</v>
      </c>
      <c r="F128" s="177" t="s">
        <v>403</v>
      </c>
      <c r="G128" s="178" t="s">
        <v>143</v>
      </c>
      <c r="H128" s="179">
        <v>5</v>
      </c>
      <c r="I128" s="180"/>
      <c r="J128" s="181">
        <f>ROUND(I128*H128,2)</f>
        <v>0</v>
      </c>
      <c r="K128" s="177" t="s">
        <v>144</v>
      </c>
      <c r="L128" s="182"/>
      <c r="M128" s="183" t="s">
        <v>1</v>
      </c>
      <c r="N128" s="184" t="s">
        <v>40</v>
      </c>
      <c r="O128" s="73"/>
      <c r="P128" s="171">
        <f>O128*H128</f>
        <v>0</v>
      </c>
      <c r="Q128" s="171">
        <v>0</v>
      </c>
      <c r="R128" s="171">
        <f>Q128*H128</f>
        <v>0</v>
      </c>
      <c r="S128" s="171">
        <v>0</v>
      </c>
      <c r="T128" s="17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3" t="s">
        <v>150</v>
      </c>
      <c r="AT128" s="173" t="s">
        <v>147</v>
      </c>
      <c r="AU128" s="173" t="s">
        <v>83</v>
      </c>
      <c r="AY128" s="15" t="s">
        <v>139</v>
      </c>
      <c r="BE128" s="174">
        <f>IF(N128="základní",J128,0)</f>
        <v>0</v>
      </c>
      <c r="BF128" s="174">
        <f>IF(N128="snížená",J128,0)</f>
        <v>0</v>
      </c>
      <c r="BG128" s="174">
        <f>IF(N128="zákl. přenesená",J128,0)</f>
        <v>0</v>
      </c>
      <c r="BH128" s="174">
        <f>IF(N128="sníž. přenesená",J128,0)</f>
        <v>0</v>
      </c>
      <c r="BI128" s="174">
        <f>IF(N128="nulová",J128,0)</f>
        <v>0</v>
      </c>
      <c r="BJ128" s="15" t="s">
        <v>83</v>
      </c>
      <c r="BK128" s="174">
        <f>ROUND(I128*H128,2)</f>
        <v>0</v>
      </c>
      <c r="BL128" s="15" t="s">
        <v>150</v>
      </c>
      <c r="BM128" s="173" t="s">
        <v>542</v>
      </c>
    </row>
    <row r="129" s="2" customFormat="1">
      <c r="A129" s="34"/>
      <c r="B129" s="161"/>
      <c r="C129" s="162" t="s">
        <v>160</v>
      </c>
      <c r="D129" s="162" t="s">
        <v>140</v>
      </c>
      <c r="E129" s="163" t="s">
        <v>141</v>
      </c>
      <c r="F129" s="164" t="s">
        <v>142</v>
      </c>
      <c r="G129" s="165" t="s">
        <v>143</v>
      </c>
      <c r="H129" s="166">
        <v>12</v>
      </c>
      <c r="I129" s="167"/>
      <c r="J129" s="168">
        <f>ROUND(I129*H129,2)</f>
        <v>0</v>
      </c>
      <c r="K129" s="164" t="s">
        <v>144</v>
      </c>
      <c r="L129" s="35"/>
      <c r="M129" s="169" t="s">
        <v>1</v>
      </c>
      <c r="N129" s="170" t="s">
        <v>40</v>
      </c>
      <c r="O129" s="73"/>
      <c r="P129" s="171">
        <f>O129*H129</f>
        <v>0</v>
      </c>
      <c r="Q129" s="171">
        <v>0</v>
      </c>
      <c r="R129" s="171">
        <f>Q129*H129</f>
        <v>0</v>
      </c>
      <c r="S129" s="171">
        <v>0</v>
      </c>
      <c r="T129" s="17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3" t="s">
        <v>145</v>
      </c>
      <c r="AT129" s="173" t="s">
        <v>140</v>
      </c>
      <c r="AU129" s="173" t="s">
        <v>83</v>
      </c>
      <c r="AY129" s="15" t="s">
        <v>139</v>
      </c>
      <c r="BE129" s="174">
        <f>IF(N129="základní",J129,0)</f>
        <v>0</v>
      </c>
      <c r="BF129" s="174">
        <f>IF(N129="snížená",J129,0)</f>
        <v>0</v>
      </c>
      <c r="BG129" s="174">
        <f>IF(N129="zákl. přenesená",J129,0)</f>
        <v>0</v>
      </c>
      <c r="BH129" s="174">
        <f>IF(N129="sníž. přenesená",J129,0)</f>
        <v>0</v>
      </c>
      <c r="BI129" s="174">
        <f>IF(N129="nulová",J129,0)</f>
        <v>0</v>
      </c>
      <c r="BJ129" s="15" t="s">
        <v>83</v>
      </c>
      <c r="BK129" s="174">
        <f>ROUND(I129*H129,2)</f>
        <v>0</v>
      </c>
      <c r="BL129" s="15" t="s">
        <v>145</v>
      </c>
      <c r="BM129" s="173" t="s">
        <v>543</v>
      </c>
    </row>
    <row r="130" s="2" customFormat="1">
      <c r="A130" s="34"/>
      <c r="B130" s="161"/>
      <c r="C130" s="175" t="s">
        <v>164</v>
      </c>
      <c r="D130" s="175" t="s">
        <v>147</v>
      </c>
      <c r="E130" s="176" t="s">
        <v>148</v>
      </c>
      <c r="F130" s="177" t="s">
        <v>149</v>
      </c>
      <c r="G130" s="178" t="s">
        <v>143</v>
      </c>
      <c r="H130" s="179">
        <v>12</v>
      </c>
      <c r="I130" s="180"/>
      <c r="J130" s="181">
        <f>ROUND(I130*H130,2)</f>
        <v>0</v>
      </c>
      <c r="K130" s="177" t="s">
        <v>144</v>
      </c>
      <c r="L130" s="182"/>
      <c r="M130" s="183" t="s">
        <v>1</v>
      </c>
      <c r="N130" s="184" t="s">
        <v>40</v>
      </c>
      <c r="O130" s="73"/>
      <c r="P130" s="171">
        <f>O130*H130</f>
        <v>0</v>
      </c>
      <c r="Q130" s="171">
        <v>0</v>
      </c>
      <c r="R130" s="171">
        <f>Q130*H130</f>
        <v>0</v>
      </c>
      <c r="S130" s="171">
        <v>0</v>
      </c>
      <c r="T130" s="172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3" t="s">
        <v>150</v>
      </c>
      <c r="AT130" s="173" t="s">
        <v>147</v>
      </c>
      <c r="AU130" s="173" t="s">
        <v>83</v>
      </c>
      <c r="AY130" s="15" t="s">
        <v>139</v>
      </c>
      <c r="BE130" s="174">
        <f>IF(N130="základní",J130,0)</f>
        <v>0</v>
      </c>
      <c r="BF130" s="174">
        <f>IF(N130="snížená",J130,0)</f>
        <v>0</v>
      </c>
      <c r="BG130" s="174">
        <f>IF(N130="zákl. přenesená",J130,0)</f>
        <v>0</v>
      </c>
      <c r="BH130" s="174">
        <f>IF(N130="sníž. přenesená",J130,0)</f>
        <v>0</v>
      </c>
      <c r="BI130" s="174">
        <f>IF(N130="nulová",J130,0)</f>
        <v>0</v>
      </c>
      <c r="BJ130" s="15" t="s">
        <v>83</v>
      </c>
      <c r="BK130" s="174">
        <f>ROUND(I130*H130,2)</f>
        <v>0</v>
      </c>
      <c r="BL130" s="15" t="s">
        <v>150</v>
      </c>
      <c r="BM130" s="173" t="s">
        <v>544</v>
      </c>
    </row>
    <row r="131" s="2" customFormat="1" ht="31.93044" customHeight="1">
      <c r="A131" s="34"/>
      <c r="B131" s="161"/>
      <c r="C131" s="162" t="s">
        <v>168</v>
      </c>
      <c r="D131" s="162" t="s">
        <v>140</v>
      </c>
      <c r="E131" s="163" t="s">
        <v>153</v>
      </c>
      <c r="F131" s="164" t="s">
        <v>154</v>
      </c>
      <c r="G131" s="165" t="s">
        <v>155</v>
      </c>
      <c r="H131" s="166">
        <v>105</v>
      </c>
      <c r="I131" s="167"/>
      <c r="J131" s="168">
        <f>ROUND(I131*H131,2)</f>
        <v>0</v>
      </c>
      <c r="K131" s="164" t="s">
        <v>144</v>
      </c>
      <c r="L131" s="35"/>
      <c r="M131" s="169" t="s">
        <v>1</v>
      </c>
      <c r="N131" s="170" t="s">
        <v>40</v>
      </c>
      <c r="O131" s="73"/>
      <c r="P131" s="171">
        <f>O131*H131</f>
        <v>0</v>
      </c>
      <c r="Q131" s="171">
        <v>0</v>
      </c>
      <c r="R131" s="171">
        <f>Q131*H131</f>
        <v>0</v>
      </c>
      <c r="S131" s="171">
        <v>0</v>
      </c>
      <c r="T131" s="17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3" t="s">
        <v>145</v>
      </c>
      <c r="AT131" s="173" t="s">
        <v>140</v>
      </c>
      <c r="AU131" s="173" t="s">
        <v>83</v>
      </c>
      <c r="AY131" s="15" t="s">
        <v>139</v>
      </c>
      <c r="BE131" s="174">
        <f>IF(N131="základní",J131,0)</f>
        <v>0</v>
      </c>
      <c r="BF131" s="174">
        <f>IF(N131="snížená",J131,0)</f>
        <v>0</v>
      </c>
      <c r="BG131" s="174">
        <f>IF(N131="zákl. přenesená",J131,0)</f>
        <v>0</v>
      </c>
      <c r="BH131" s="174">
        <f>IF(N131="sníž. přenesená",J131,0)</f>
        <v>0</v>
      </c>
      <c r="BI131" s="174">
        <f>IF(N131="nulová",J131,0)</f>
        <v>0</v>
      </c>
      <c r="BJ131" s="15" t="s">
        <v>83</v>
      </c>
      <c r="BK131" s="174">
        <f>ROUND(I131*H131,2)</f>
        <v>0</v>
      </c>
      <c r="BL131" s="15" t="s">
        <v>145</v>
      </c>
      <c r="BM131" s="173" t="s">
        <v>545</v>
      </c>
    </row>
    <row r="132" s="2" customFormat="1" ht="31.93044" customHeight="1">
      <c r="A132" s="34"/>
      <c r="B132" s="161"/>
      <c r="C132" s="175" t="s">
        <v>174</v>
      </c>
      <c r="D132" s="175" t="s">
        <v>147</v>
      </c>
      <c r="E132" s="176" t="s">
        <v>157</v>
      </c>
      <c r="F132" s="177" t="s">
        <v>158</v>
      </c>
      <c r="G132" s="178" t="s">
        <v>155</v>
      </c>
      <c r="H132" s="179">
        <v>95</v>
      </c>
      <c r="I132" s="180"/>
      <c r="J132" s="181">
        <f>ROUND(I132*H132,2)</f>
        <v>0</v>
      </c>
      <c r="K132" s="177" t="s">
        <v>144</v>
      </c>
      <c r="L132" s="182"/>
      <c r="M132" s="183" t="s">
        <v>1</v>
      </c>
      <c r="N132" s="184" t="s">
        <v>40</v>
      </c>
      <c r="O132" s="73"/>
      <c r="P132" s="171">
        <f>O132*H132</f>
        <v>0</v>
      </c>
      <c r="Q132" s="171">
        <v>0</v>
      </c>
      <c r="R132" s="171">
        <f>Q132*H132</f>
        <v>0</v>
      </c>
      <c r="S132" s="171">
        <v>0</v>
      </c>
      <c r="T132" s="17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3" t="s">
        <v>150</v>
      </c>
      <c r="AT132" s="173" t="s">
        <v>147</v>
      </c>
      <c r="AU132" s="173" t="s">
        <v>83</v>
      </c>
      <c r="AY132" s="15" t="s">
        <v>139</v>
      </c>
      <c r="BE132" s="174">
        <f>IF(N132="základní",J132,0)</f>
        <v>0</v>
      </c>
      <c r="BF132" s="174">
        <f>IF(N132="snížená",J132,0)</f>
        <v>0</v>
      </c>
      <c r="BG132" s="174">
        <f>IF(N132="zákl. přenesená",J132,0)</f>
        <v>0</v>
      </c>
      <c r="BH132" s="174">
        <f>IF(N132="sníž. přenesená",J132,0)</f>
        <v>0</v>
      </c>
      <c r="BI132" s="174">
        <f>IF(N132="nulová",J132,0)</f>
        <v>0</v>
      </c>
      <c r="BJ132" s="15" t="s">
        <v>83</v>
      </c>
      <c r="BK132" s="174">
        <f>ROUND(I132*H132,2)</f>
        <v>0</v>
      </c>
      <c r="BL132" s="15" t="s">
        <v>150</v>
      </c>
      <c r="BM132" s="173" t="s">
        <v>546</v>
      </c>
    </row>
    <row r="133" s="2" customFormat="1" ht="31.93044" customHeight="1">
      <c r="A133" s="34"/>
      <c r="B133" s="161"/>
      <c r="C133" s="175" t="s">
        <v>178</v>
      </c>
      <c r="D133" s="175" t="s">
        <v>147</v>
      </c>
      <c r="E133" s="176" t="s">
        <v>412</v>
      </c>
      <c r="F133" s="177" t="s">
        <v>413</v>
      </c>
      <c r="G133" s="178" t="s">
        <v>155</v>
      </c>
      <c r="H133" s="179">
        <v>10</v>
      </c>
      <c r="I133" s="180"/>
      <c r="J133" s="181">
        <f>ROUND(I133*H133,2)</f>
        <v>0</v>
      </c>
      <c r="K133" s="177" t="s">
        <v>144</v>
      </c>
      <c r="L133" s="182"/>
      <c r="M133" s="183" t="s">
        <v>1</v>
      </c>
      <c r="N133" s="184" t="s">
        <v>40</v>
      </c>
      <c r="O133" s="73"/>
      <c r="P133" s="171">
        <f>O133*H133</f>
        <v>0</v>
      </c>
      <c r="Q133" s="171">
        <v>0</v>
      </c>
      <c r="R133" s="171">
        <f>Q133*H133</f>
        <v>0</v>
      </c>
      <c r="S133" s="171">
        <v>0</v>
      </c>
      <c r="T133" s="17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3" t="s">
        <v>150</v>
      </c>
      <c r="AT133" s="173" t="s">
        <v>147</v>
      </c>
      <c r="AU133" s="173" t="s">
        <v>83</v>
      </c>
      <c r="AY133" s="15" t="s">
        <v>139</v>
      </c>
      <c r="BE133" s="174">
        <f>IF(N133="základní",J133,0)</f>
        <v>0</v>
      </c>
      <c r="BF133" s="174">
        <f>IF(N133="snížená",J133,0)</f>
        <v>0</v>
      </c>
      <c r="BG133" s="174">
        <f>IF(N133="zákl. přenesená",J133,0)</f>
        <v>0</v>
      </c>
      <c r="BH133" s="174">
        <f>IF(N133="sníž. přenesená",J133,0)</f>
        <v>0</v>
      </c>
      <c r="BI133" s="174">
        <f>IF(N133="nulová",J133,0)</f>
        <v>0</v>
      </c>
      <c r="BJ133" s="15" t="s">
        <v>83</v>
      </c>
      <c r="BK133" s="174">
        <f>ROUND(I133*H133,2)</f>
        <v>0</v>
      </c>
      <c r="BL133" s="15" t="s">
        <v>150</v>
      </c>
      <c r="BM133" s="173" t="s">
        <v>547</v>
      </c>
    </row>
    <row r="134" s="2" customFormat="1" ht="74.50435" customHeight="1">
      <c r="A134" s="34"/>
      <c r="B134" s="161"/>
      <c r="C134" s="162" t="s">
        <v>183</v>
      </c>
      <c r="D134" s="162" t="s">
        <v>140</v>
      </c>
      <c r="E134" s="163" t="s">
        <v>161</v>
      </c>
      <c r="F134" s="164" t="s">
        <v>162</v>
      </c>
      <c r="G134" s="165" t="s">
        <v>143</v>
      </c>
      <c r="H134" s="166">
        <v>35</v>
      </c>
      <c r="I134" s="167"/>
      <c r="J134" s="168">
        <f>ROUND(I134*H134,2)</f>
        <v>0</v>
      </c>
      <c r="K134" s="164" t="s">
        <v>144</v>
      </c>
      <c r="L134" s="35"/>
      <c r="M134" s="169" t="s">
        <v>1</v>
      </c>
      <c r="N134" s="170" t="s">
        <v>40</v>
      </c>
      <c r="O134" s="73"/>
      <c r="P134" s="171">
        <f>O134*H134</f>
        <v>0</v>
      </c>
      <c r="Q134" s="171">
        <v>0</v>
      </c>
      <c r="R134" s="171">
        <f>Q134*H134</f>
        <v>0</v>
      </c>
      <c r="S134" s="171">
        <v>0</v>
      </c>
      <c r="T134" s="172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3" t="s">
        <v>145</v>
      </c>
      <c r="AT134" s="173" t="s">
        <v>140</v>
      </c>
      <c r="AU134" s="173" t="s">
        <v>83</v>
      </c>
      <c r="AY134" s="15" t="s">
        <v>139</v>
      </c>
      <c r="BE134" s="174">
        <f>IF(N134="základní",J134,0)</f>
        <v>0</v>
      </c>
      <c r="BF134" s="174">
        <f>IF(N134="snížená",J134,0)</f>
        <v>0</v>
      </c>
      <c r="BG134" s="174">
        <f>IF(N134="zákl. přenesená",J134,0)</f>
        <v>0</v>
      </c>
      <c r="BH134" s="174">
        <f>IF(N134="sníž. přenesená",J134,0)</f>
        <v>0</v>
      </c>
      <c r="BI134" s="174">
        <f>IF(N134="nulová",J134,0)</f>
        <v>0</v>
      </c>
      <c r="BJ134" s="15" t="s">
        <v>83</v>
      </c>
      <c r="BK134" s="174">
        <f>ROUND(I134*H134,2)</f>
        <v>0</v>
      </c>
      <c r="BL134" s="15" t="s">
        <v>145</v>
      </c>
      <c r="BM134" s="173" t="s">
        <v>548</v>
      </c>
    </row>
    <row r="135" s="2" customFormat="1" ht="42.57392" customHeight="1">
      <c r="A135" s="34"/>
      <c r="B135" s="161"/>
      <c r="C135" s="162" t="s">
        <v>187</v>
      </c>
      <c r="D135" s="162" t="s">
        <v>140</v>
      </c>
      <c r="E135" s="163" t="s">
        <v>549</v>
      </c>
      <c r="F135" s="164" t="s">
        <v>550</v>
      </c>
      <c r="G135" s="165" t="s">
        <v>143</v>
      </c>
      <c r="H135" s="166">
        <v>1</v>
      </c>
      <c r="I135" s="167"/>
      <c r="J135" s="168">
        <f>ROUND(I135*H135,2)</f>
        <v>0</v>
      </c>
      <c r="K135" s="164" t="s">
        <v>144</v>
      </c>
      <c r="L135" s="35"/>
      <c r="M135" s="169" t="s">
        <v>1</v>
      </c>
      <c r="N135" s="170" t="s">
        <v>40</v>
      </c>
      <c r="O135" s="73"/>
      <c r="P135" s="171">
        <f>O135*H135</f>
        <v>0</v>
      </c>
      <c r="Q135" s="171">
        <v>0</v>
      </c>
      <c r="R135" s="171">
        <f>Q135*H135</f>
        <v>0</v>
      </c>
      <c r="S135" s="171">
        <v>0</v>
      </c>
      <c r="T135" s="17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3" t="s">
        <v>145</v>
      </c>
      <c r="AT135" s="173" t="s">
        <v>140</v>
      </c>
      <c r="AU135" s="173" t="s">
        <v>83</v>
      </c>
      <c r="AY135" s="15" t="s">
        <v>139</v>
      </c>
      <c r="BE135" s="174">
        <f>IF(N135="základní",J135,0)</f>
        <v>0</v>
      </c>
      <c r="BF135" s="174">
        <f>IF(N135="snížená",J135,0)</f>
        <v>0</v>
      </c>
      <c r="BG135" s="174">
        <f>IF(N135="zákl. přenesená",J135,0)</f>
        <v>0</v>
      </c>
      <c r="BH135" s="174">
        <f>IF(N135="sníž. přenesená",J135,0)</f>
        <v>0</v>
      </c>
      <c r="BI135" s="174">
        <f>IF(N135="nulová",J135,0)</f>
        <v>0</v>
      </c>
      <c r="BJ135" s="15" t="s">
        <v>83</v>
      </c>
      <c r="BK135" s="174">
        <f>ROUND(I135*H135,2)</f>
        <v>0</v>
      </c>
      <c r="BL135" s="15" t="s">
        <v>145</v>
      </c>
      <c r="BM135" s="173" t="s">
        <v>551</v>
      </c>
    </row>
    <row r="136" s="2" customFormat="1">
      <c r="A136" s="34"/>
      <c r="B136" s="161"/>
      <c r="C136" s="175" t="s">
        <v>193</v>
      </c>
      <c r="D136" s="175" t="s">
        <v>147</v>
      </c>
      <c r="E136" s="176" t="s">
        <v>552</v>
      </c>
      <c r="F136" s="177" t="s">
        <v>553</v>
      </c>
      <c r="G136" s="178" t="s">
        <v>143</v>
      </c>
      <c r="H136" s="179">
        <v>1</v>
      </c>
      <c r="I136" s="180"/>
      <c r="J136" s="181">
        <f>ROUND(I136*H136,2)</f>
        <v>0</v>
      </c>
      <c r="K136" s="177" t="s">
        <v>144</v>
      </c>
      <c r="L136" s="182"/>
      <c r="M136" s="183" t="s">
        <v>1</v>
      </c>
      <c r="N136" s="184" t="s">
        <v>40</v>
      </c>
      <c r="O136" s="73"/>
      <c r="P136" s="171">
        <f>O136*H136</f>
        <v>0</v>
      </c>
      <c r="Q136" s="171">
        <v>0</v>
      </c>
      <c r="R136" s="171">
        <f>Q136*H136</f>
        <v>0</v>
      </c>
      <c r="S136" s="171">
        <v>0</v>
      </c>
      <c r="T136" s="17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3" t="s">
        <v>150</v>
      </c>
      <c r="AT136" s="173" t="s">
        <v>147</v>
      </c>
      <c r="AU136" s="173" t="s">
        <v>83</v>
      </c>
      <c r="AY136" s="15" t="s">
        <v>139</v>
      </c>
      <c r="BE136" s="174">
        <f>IF(N136="základní",J136,0)</f>
        <v>0</v>
      </c>
      <c r="BF136" s="174">
        <f>IF(N136="snížená",J136,0)</f>
        <v>0</v>
      </c>
      <c r="BG136" s="174">
        <f>IF(N136="zákl. přenesená",J136,0)</f>
        <v>0</v>
      </c>
      <c r="BH136" s="174">
        <f>IF(N136="sníž. přenesená",J136,0)</f>
        <v>0</v>
      </c>
      <c r="BI136" s="174">
        <f>IF(N136="nulová",J136,0)</f>
        <v>0</v>
      </c>
      <c r="BJ136" s="15" t="s">
        <v>83</v>
      </c>
      <c r="BK136" s="174">
        <f>ROUND(I136*H136,2)</f>
        <v>0</v>
      </c>
      <c r="BL136" s="15" t="s">
        <v>150</v>
      </c>
      <c r="BM136" s="173" t="s">
        <v>554</v>
      </c>
    </row>
    <row r="137" s="2" customFormat="1" ht="63.86087" customHeight="1">
      <c r="A137" s="34"/>
      <c r="B137" s="161"/>
      <c r="C137" s="162" t="s">
        <v>198</v>
      </c>
      <c r="D137" s="162" t="s">
        <v>140</v>
      </c>
      <c r="E137" s="163" t="s">
        <v>175</v>
      </c>
      <c r="F137" s="164" t="s">
        <v>176</v>
      </c>
      <c r="G137" s="165" t="s">
        <v>143</v>
      </c>
      <c r="H137" s="166">
        <v>16</v>
      </c>
      <c r="I137" s="167"/>
      <c r="J137" s="168">
        <f>ROUND(I137*H137,2)</f>
        <v>0</v>
      </c>
      <c r="K137" s="164" t="s">
        <v>144</v>
      </c>
      <c r="L137" s="35"/>
      <c r="M137" s="169" t="s">
        <v>1</v>
      </c>
      <c r="N137" s="170" t="s">
        <v>40</v>
      </c>
      <c r="O137" s="73"/>
      <c r="P137" s="171">
        <f>O137*H137</f>
        <v>0</v>
      </c>
      <c r="Q137" s="171">
        <v>0</v>
      </c>
      <c r="R137" s="171">
        <f>Q137*H137</f>
        <v>0</v>
      </c>
      <c r="S137" s="171">
        <v>0</v>
      </c>
      <c r="T137" s="17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3" t="s">
        <v>145</v>
      </c>
      <c r="AT137" s="173" t="s">
        <v>140</v>
      </c>
      <c r="AU137" s="173" t="s">
        <v>83</v>
      </c>
      <c r="AY137" s="15" t="s">
        <v>139</v>
      </c>
      <c r="BE137" s="174">
        <f>IF(N137="základní",J137,0)</f>
        <v>0</v>
      </c>
      <c r="BF137" s="174">
        <f>IF(N137="snížená",J137,0)</f>
        <v>0</v>
      </c>
      <c r="BG137" s="174">
        <f>IF(N137="zákl. přenesená",J137,0)</f>
        <v>0</v>
      </c>
      <c r="BH137" s="174">
        <f>IF(N137="sníž. přenesená",J137,0)</f>
        <v>0</v>
      </c>
      <c r="BI137" s="174">
        <f>IF(N137="nulová",J137,0)</f>
        <v>0</v>
      </c>
      <c r="BJ137" s="15" t="s">
        <v>83</v>
      </c>
      <c r="BK137" s="174">
        <f>ROUND(I137*H137,2)</f>
        <v>0</v>
      </c>
      <c r="BL137" s="15" t="s">
        <v>145</v>
      </c>
      <c r="BM137" s="173" t="s">
        <v>555</v>
      </c>
    </row>
    <row r="138" s="2" customFormat="1">
      <c r="A138" s="34"/>
      <c r="B138" s="161"/>
      <c r="C138" s="175" t="s">
        <v>246</v>
      </c>
      <c r="D138" s="175" t="s">
        <v>147</v>
      </c>
      <c r="E138" s="176" t="s">
        <v>229</v>
      </c>
      <c r="F138" s="177" t="s">
        <v>230</v>
      </c>
      <c r="G138" s="178" t="s">
        <v>143</v>
      </c>
      <c r="H138" s="179">
        <v>6</v>
      </c>
      <c r="I138" s="180"/>
      <c r="J138" s="181">
        <f>ROUND(I138*H138,2)</f>
        <v>0</v>
      </c>
      <c r="K138" s="177" t="s">
        <v>144</v>
      </c>
      <c r="L138" s="182"/>
      <c r="M138" s="183" t="s">
        <v>1</v>
      </c>
      <c r="N138" s="184" t="s">
        <v>40</v>
      </c>
      <c r="O138" s="73"/>
      <c r="P138" s="171">
        <f>O138*H138</f>
        <v>0</v>
      </c>
      <c r="Q138" s="171">
        <v>0</v>
      </c>
      <c r="R138" s="171">
        <f>Q138*H138</f>
        <v>0</v>
      </c>
      <c r="S138" s="171">
        <v>0</v>
      </c>
      <c r="T138" s="172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3" t="s">
        <v>150</v>
      </c>
      <c r="AT138" s="173" t="s">
        <v>147</v>
      </c>
      <c r="AU138" s="173" t="s">
        <v>83</v>
      </c>
      <c r="AY138" s="15" t="s">
        <v>139</v>
      </c>
      <c r="BE138" s="174">
        <f>IF(N138="základní",J138,0)</f>
        <v>0</v>
      </c>
      <c r="BF138" s="174">
        <f>IF(N138="snížená",J138,0)</f>
        <v>0</v>
      </c>
      <c r="BG138" s="174">
        <f>IF(N138="zákl. přenesená",J138,0)</f>
        <v>0</v>
      </c>
      <c r="BH138" s="174">
        <f>IF(N138="sníž. přenesená",J138,0)</f>
        <v>0</v>
      </c>
      <c r="BI138" s="174">
        <f>IF(N138="nulová",J138,0)</f>
        <v>0</v>
      </c>
      <c r="BJ138" s="15" t="s">
        <v>83</v>
      </c>
      <c r="BK138" s="174">
        <f>ROUND(I138*H138,2)</f>
        <v>0</v>
      </c>
      <c r="BL138" s="15" t="s">
        <v>150</v>
      </c>
      <c r="BM138" s="173" t="s">
        <v>556</v>
      </c>
    </row>
    <row r="139" s="2" customFormat="1">
      <c r="A139" s="34"/>
      <c r="B139" s="35"/>
      <c r="C139" s="34"/>
      <c r="D139" s="185" t="s">
        <v>172</v>
      </c>
      <c r="E139" s="34"/>
      <c r="F139" s="186" t="s">
        <v>557</v>
      </c>
      <c r="G139" s="34"/>
      <c r="H139" s="34"/>
      <c r="I139" s="187"/>
      <c r="J139" s="34"/>
      <c r="K139" s="34"/>
      <c r="L139" s="35"/>
      <c r="M139" s="188"/>
      <c r="N139" s="189"/>
      <c r="O139" s="73"/>
      <c r="P139" s="73"/>
      <c r="Q139" s="73"/>
      <c r="R139" s="73"/>
      <c r="S139" s="73"/>
      <c r="T139" s="7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5" t="s">
        <v>172</v>
      </c>
      <c r="AU139" s="15" t="s">
        <v>83</v>
      </c>
    </row>
    <row r="140" s="2" customFormat="1">
      <c r="A140" s="34"/>
      <c r="B140" s="161"/>
      <c r="C140" s="175" t="s">
        <v>8</v>
      </c>
      <c r="D140" s="175" t="s">
        <v>147</v>
      </c>
      <c r="E140" s="176" t="s">
        <v>179</v>
      </c>
      <c r="F140" s="177" t="s">
        <v>180</v>
      </c>
      <c r="G140" s="178" t="s">
        <v>143</v>
      </c>
      <c r="H140" s="179">
        <v>8</v>
      </c>
      <c r="I140" s="180"/>
      <c r="J140" s="181">
        <f>ROUND(I140*H140,2)</f>
        <v>0</v>
      </c>
      <c r="K140" s="177" t="s">
        <v>144</v>
      </c>
      <c r="L140" s="182"/>
      <c r="M140" s="183" t="s">
        <v>1</v>
      </c>
      <c r="N140" s="184" t="s">
        <v>40</v>
      </c>
      <c r="O140" s="73"/>
      <c r="P140" s="171">
        <f>O140*H140</f>
        <v>0</v>
      </c>
      <c r="Q140" s="171">
        <v>0</v>
      </c>
      <c r="R140" s="171">
        <f>Q140*H140</f>
        <v>0</v>
      </c>
      <c r="S140" s="171">
        <v>0</v>
      </c>
      <c r="T140" s="17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3" t="s">
        <v>150</v>
      </c>
      <c r="AT140" s="173" t="s">
        <v>147</v>
      </c>
      <c r="AU140" s="173" t="s">
        <v>83</v>
      </c>
      <c r="AY140" s="15" t="s">
        <v>139</v>
      </c>
      <c r="BE140" s="174">
        <f>IF(N140="základní",J140,0)</f>
        <v>0</v>
      </c>
      <c r="BF140" s="174">
        <f>IF(N140="snížená",J140,0)</f>
        <v>0</v>
      </c>
      <c r="BG140" s="174">
        <f>IF(N140="zákl. přenesená",J140,0)</f>
        <v>0</v>
      </c>
      <c r="BH140" s="174">
        <f>IF(N140="sníž. přenesená",J140,0)</f>
        <v>0</v>
      </c>
      <c r="BI140" s="174">
        <f>IF(N140="nulová",J140,0)</f>
        <v>0</v>
      </c>
      <c r="BJ140" s="15" t="s">
        <v>83</v>
      </c>
      <c r="BK140" s="174">
        <f>ROUND(I140*H140,2)</f>
        <v>0</v>
      </c>
      <c r="BL140" s="15" t="s">
        <v>150</v>
      </c>
      <c r="BM140" s="173" t="s">
        <v>558</v>
      </c>
    </row>
    <row r="141" s="2" customFormat="1">
      <c r="A141" s="34"/>
      <c r="B141" s="35"/>
      <c r="C141" s="34"/>
      <c r="D141" s="185" t="s">
        <v>172</v>
      </c>
      <c r="E141" s="34"/>
      <c r="F141" s="186" t="s">
        <v>559</v>
      </c>
      <c r="G141" s="34"/>
      <c r="H141" s="34"/>
      <c r="I141" s="187"/>
      <c r="J141" s="34"/>
      <c r="K141" s="34"/>
      <c r="L141" s="35"/>
      <c r="M141" s="188"/>
      <c r="N141" s="189"/>
      <c r="O141" s="73"/>
      <c r="P141" s="73"/>
      <c r="Q141" s="73"/>
      <c r="R141" s="73"/>
      <c r="S141" s="73"/>
      <c r="T141" s="7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5" t="s">
        <v>172</v>
      </c>
      <c r="AU141" s="15" t="s">
        <v>83</v>
      </c>
    </row>
    <row r="142" s="2" customFormat="1" ht="21.28696" customHeight="1">
      <c r="A142" s="34"/>
      <c r="B142" s="161"/>
      <c r="C142" s="175" t="s">
        <v>215</v>
      </c>
      <c r="D142" s="175" t="s">
        <v>147</v>
      </c>
      <c r="E142" s="176" t="s">
        <v>235</v>
      </c>
      <c r="F142" s="177" t="s">
        <v>560</v>
      </c>
      <c r="G142" s="178" t="s">
        <v>143</v>
      </c>
      <c r="H142" s="179">
        <v>1</v>
      </c>
      <c r="I142" s="180"/>
      <c r="J142" s="181">
        <f>ROUND(I142*H142,2)</f>
        <v>0</v>
      </c>
      <c r="K142" s="177" t="s">
        <v>144</v>
      </c>
      <c r="L142" s="182"/>
      <c r="M142" s="183" t="s">
        <v>1</v>
      </c>
      <c r="N142" s="184" t="s">
        <v>40</v>
      </c>
      <c r="O142" s="73"/>
      <c r="P142" s="171">
        <f>O142*H142</f>
        <v>0</v>
      </c>
      <c r="Q142" s="171">
        <v>0</v>
      </c>
      <c r="R142" s="171">
        <f>Q142*H142</f>
        <v>0</v>
      </c>
      <c r="S142" s="171">
        <v>0</v>
      </c>
      <c r="T142" s="172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3" t="s">
        <v>150</v>
      </c>
      <c r="AT142" s="173" t="s">
        <v>147</v>
      </c>
      <c r="AU142" s="173" t="s">
        <v>83</v>
      </c>
      <c r="AY142" s="15" t="s">
        <v>139</v>
      </c>
      <c r="BE142" s="174">
        <f>IF(N142="základní",J142,0)</f>
        <v>0</v>
      </c>
      <c r="BF142" s="174">
        <f>IF(N142="snížená",J142,0)</f>
        <v>0</v>
      </c>
      <c r="BG142" s="174">
        <f>IF(N142="zákl. přenesená",J142,0)</f>
        <v>0</v>
      </c>
      <c r="BH142" s="174">
        <f>IF(N142="sníž. přenesená",J142,0)</f>
        <v>0</v>
      </c>
      <c r="BI142" s="174">
        <f>IF(N142="nulová",J142,0)</f>
        <v>0</v>
      </c>
      <c r="BJ142" s="15" t="s">
        <v>83</v>
      </c>
      <c r="BK142" s="174">
        <f>ROUND(I142*H142,2)</f>
        <v>0</v>
      </c>
      <c r="BL142" s="15" t="s">
        <v>150</v>
      </c>
      <c r="BM142" s="173" t="s">
        <v>561</v>
      </c>
    </row>
    <row r="143" s="2" customFormat="1">
      <c r="A143" s="34"/>
      <c r="B143" s="35"/>
      <c r="C143" s="34"/>
      <c r="D143" s="185" t="s">
        <v>172</v>
      </c>
      <c r="E143" s="34"/>
      <c r="F143" s="186" t="s">
        <v>562</v>
      </c>
      <c r="G143" s="34"/>
      <c r="H143" s="34"/>
      <c r="I143" s="187"/>
      <c r="J143" s="34"/>
      <c r="K143" s="34"/>
      <c r="L143" s="35"/>
      <c r="M143" s="188"/>
      <c r="N143" s="189"/>
      <c r="O143" s="73"/>
      <c r="P143" s="73"/>
      <c r="Q143" s="73"/>
      <c r="R143" s="73"/>
      <c r="S143" s="73"/>
      <c r="T143" s="7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5" t="s">
        <v>172</v>
      </c>
      <c r="AU143" s="15" t="s">
        <v>83</v>
      </c>
    </row>
    <row r="144" s="2" customFormat="1">
      <c r="A144" s="34"/>
      <c r="B144" s="161"/>
      <c r="C144" s="175" t="s">
        <v>255</v>
      </c>
      <c r="D144" s="175" t="s">
        <v>147</v>
      </c>
      <c r="E144" s="176" t="s">
        <v>563</v>
      </c>
      <c r="F144" s="177" t="s">
        <v>564</v>
      </c>
      <c r="G144" s="178" t="s">
        <v>143</v>
      </c>
      <c r="H144" s="179">
        <v>1</v>
      </c>
      <c r="I144" s="180"/>
      <c r="J144" s="181">
        <f>ROUND(I144*H144,2)</f>
        <v>0</v>
      </c>
      <c r="K144" s="177" t="s">
        <v>144</v>
      </c>
      <c r="L144" s="182"/>
      <c r="M144" s="183" t="s">
        <v>1</v>
      </c>
      <c r="N144" s="184" t="s">
        <v>40</v>
      </c>
      <c r="O144" s="73"/>
      <c r="P144" s="171">
        <f>O144*H144</f>
        <v>0</v>
      </c>
      <c r="Q144" s="171">
        <v>0</v>
      </c>
      <c r="R144" s="171">
        <f>Q144*H144</f>
        <v>0</v>
      </c>
      <c r="S144" s="171">
        <v>0</v>
      </c>
      <c r="T144" s="172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3" t="s">
        <v>150</v>
      </c>
      <c r="AT144" s="173" t="s">
        <v>147</v>
      </c>
      <c r="AU144" s="173" t="s">
        <v>83</v>
      </c>
      <c r="AY144" s="15" t="s">
        <v>139</v>
      </c>
      <c r="BE144" s="174">
        <f>IF(N144="základní",J144,0)</f>
        <v>0</v>
      </c>
      <c r="BF144" s="174">
        <f>IF(N144="snížená",J144,0)</f>
        <v>0</v>
      </c>
      <c r="BG144" s="174">
        <f>IF(N144="zákl. přenesená",J144,0)</f>
        <v>0</v>
      </c>
      <c r="BH144" s="174">
        <f>IF(N144="sníž. přenesená",J144,0)</f>
        <v>0</v>
      </c>
      <c r="BI144" s="174">
        <f>IF(N144="nulová",J144,0)</f>
        <v>0</v>
      </c>
      <c r="BJ144" s="15" t="s">
        <v>83</v>
      </c>
      <c r="BK144" s="174">
        <f>ROUND(I144*H144,2)</f>
        <v>0</v>
      </c>
      <c r="BL144" s="15" t="s">
        <v>150</v>
      </c>
      <c r="BM144" s="173" t="s">
        <v>565</v>
      </c>
    </row>
    <row r="145" s="2" customFormat="1">
      <c r="A145" s="34"/>
      <c r="B145" s="35"/>
      <c r="C145" s="34"/>
      <c r="D145" s="185" t="s">
        <v>172</v>
      </c>
      <c r="E145" s="34"/>
      <c r="F145" s="186" t="s">
        <v>566</v>
      </c>
      <c r="G145" s="34"/>
      <c r="H145" s="34"/>
      <c r="I145" s="187"/>
      <c r="J145" s="34"/>
      <c r="K145" s="34"/>
      <c r="L145" s="35"/>
      <c r="M145" s="188"/>
      <c r="N145" s="189"/>
      <c r="O145" s="73"/>
      <c r="P145" s="73"/>
      <c r="Q145" s="73"/>
      <c r="R145" s="73"/>
      <c r="S145" s="73"/>
      <c r="T145" s="7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5" t="s">
        <v>172</v>
      </c>
      <c r="AU145" s="15" t="s">
        <v>83</v>
      </c>
    </row>
    <row r="146" s="2" customFormat="1" ht="15.02609" customHeight="1">
      <c r="A146" s="34"/>
      <c r="B146" s="161"/>
      <c r="C146" s="162" t="s">
        <v>257</v>
      </c>
      <c r="D146" s="162" t="s">
        <v>140</v>
      </c>
      <c r="E146" s="163" t="s">
        <v>446</v>
      </c>
      <c r="F146" s="164" t="s">
        <v>567</v>
      </c>
      <c r="G146" s="165" t="s">
        <v>143</v>
      </c>
      <c r="H146" s="166">
        <v>1</v>
      </c>
      <c r="I146" s="167"/>
      <c r="J146" s="168">
        <f>ROUND(I146*H146,2)</f>
        <v>0</v>
      </c>
      <c r="K146" s="164" t="s">
        <v>144</v>
      </c>
      <c r="L146" s="35"/>
      <c r="M146" s="169" t="s">
        <v>1</v>
      </c>
      <c r="N146" s="170" t="s">
        <v>40</v>
      </c>
      <c r="O146" s="73"/>
      <c r="P146" s="171">
        <f>O146*H146</f>
        <v>0</v>
      </c>
      <c r="Q146" s="171">
        <v>0</v>
      </c>
      <c r="R146" s="171">
        <f>Q146*H146</f>
        <v>0</v>
      </c>
      <c r="S146" s="171">
        <v>0</v>
      </c>
      <c r="T146" s="172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3" t="s">
        <v>145</v>
      </c>
      <c r="AT146" s="173" t="s">
        <v>140</v>
      </c>
      <c r="AU146" s="173" t="s">
        <v>83</v>
      </c>
      <c r="AY146" s="15" t="s">
        <v>139</v>
      </c>
      <c r="BE146" s="174">
        <f>IF(N146="základní",J146,0)</f>
        <v>0</v>
      </c>
      <c r="BF146" s="174">
        <f>IF(N146="snížená",J146,0)</f>
        <v>0</v>
      </c>
      <c r="BG146" s="174">
        <f>IF(N146="zákl. přenesená",J146,0)</f>
        <v>0</v>
      </c>
      <c r="BH146" s="174">
        <f>IF(N146="sníž. přenesená",J146,0)</f>
        <v>0</v>
      </c>
      <c r="BI146" s="174">
        <f>IF(N146="nulová",J146,0)</f>
        <v>0</v>
      </c>
      <c r="BJ146" s="15" t="s">
        <v>83</v>
      </c>
      <c r="BK146" s="174">
        <f>ROUND(I146*H146,2)</f>
        <v>0</v>
      </c>
      <c r="BL146" s="15" t="s">
        <v>145</v>
      </c>
      <c r="BM146" s="173" t="s">
        <v>568</v>
      </c>
    </row>
    <row r="147" s="2" customFormat="1">
      <c r="A147" s="34"/>
      <c r="B147" s="161"/>
      <c r="C147" s="175" t="s">
        <v>211</v>
      </c>
      <c r="D147" s="175" t="s">
        <v>147</v>
      </c>
      <c r="E147" s="176" t="s">
        <v>569</v>
      </c>
      <c r="F147" s="177" t="s">
        <v>570</v>
      </c>
      <c r="G147" s="178" t="s">
        <v>143</v>
      </c>
      <c r="H147" s="179">
        <v>1</v>
      </c>
      <c r="I147" s="180"/>
      <c r="J147" s="181">
        <f>ROUND(I147*H147,2)</f>
        <v>0</v>
      </c>
      <c r="K147" s="177" t="s">
        <v>144</v>
      </c>
      <c r="L147" s="182"/>
      <c r="M147" s="183" t="s">
        <v>1</v>
      </c>
      <c r="N147" s="184" t="s">
        <v>40</v>
      </c>
      <c r="O147" s="73"/>
      <c r="P147" s="171">
        <f>O147*H147</f>
        <v>0</v>
      </c>
      <c r="Q147" s="171">
        <v>0</v>
      </c>
      <c r="R147" s="171">
        <f>Q147*H147</f>
        <v>0</v>
      </c>
      <c r="S147" s="171">
        <v>0</v>
      </c>
      <c r="T147" s="17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3" t="s">
        <v>150</v>
      </c>
      <c r="AT147" s="173" t="s">
        <v>147</v>
      </c>
      <c r="AU147" s="173" t="s">
        <v>83</v>
      </c>
      <c r="AY147" s="15" t="s">
        <v>139</v>
      </c>
      <c r="BE147" s="174">
        <f>IF(N147="základní",J147,0)</f>
        <v>0</v>
      </c>
      <c r="BF147" s="174">
        <f>IF(N147="snížená",J147,0)</f>
        <v>0</v>
      </c>
      <c r="BG147" s="174">
        <f>IF(N147="zákl. přenesená",J147,0)</f>
        <v>0</v>
      </c>
      <c r="BH147" s="174">
        <f>IF(N147="sníž. přenesená",J147,0)</f>
        <v>0</v>
      </c>
      <c r="BI147" s="174">
        <f>IF(N147="nulová",J147,0)</f>
        <v>0</v>
      </c>
      <c r="BJ147" s="15" t="s">
        <v>83</v>
      </c>
      <c r="BK147" s="174">
        <f>ROUND(I147*H147,2)</f>
        <v>0</v>
      </c>
      <c r="BL147" s="15" t="s">
        <v>150</v>
      </c>
      <c r="BM147" s="173" t="s">
        <v>571</v>
      </c>
    </row>
    <row r="148" s="2" customFormat="1">
      <c r="A148" s="34"/>
      <c r="B148" s="161"/>
      <c r="C148" s="175" t="s">
        <v>370</v>
      </c>
      <c r="D148" s="175" t="s">
        <v>147</v>
      </c>
      <c r="E148" s="176" t="s">
        <v>572</v>
      </c>
      <c r="F148" s="177" t="s">
        <v>573</v>
      </c>
      <c r="G148" s="178" t="s">
        <v>143</v>
      </c>
      <c r="H148" s="179">
        <v>1</v>
      </c>
      <c r="I148" s="180"/>
      <c r="J148" s="181">
        <f>ROUND(I148*H148,2)</f>
        <v>0</v>
      </c>
      <c r="K148" s="177" t="s">
        <v>144</v>
      </c>
      <c r="L148" s="182"/>
      <c r="M148" s="183" t="s">
        <v>1</v>
      </c>
      <c r="N148" s="184" t="s">
        <v>40</v>
      </c>
      <c r="O148" s="73"/>
      <c r="P148" s="171">
        <f>O148*H148</f>
        <v>0</v>
      </c>
      <c r="Q148" s="171">
        <v>0</v>
      </c>
      <c r="R148" s="171">
        <f>Q148*H148</f>
        <v>0</v>
      </c>
      <c r="S148" s="171">
        <v>0</v>
      </c>
      <c r="T148" s="172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73" t="s">
        <v>150</v>
      </c>
      <c r="AT148" s="173" t="s">
        <v>147</v>
      </c>
      <c r="AU148" s="173" t="s">
        <v>83</v>
      </c>
      <c r="AY148" s="15" t="s">
        <v>139</v>
      </c>
      <c r="BE148" s="174">
        <f>IF(N148="základní",J148,0)</f>
        <v>0</v>
      </c>
      <c r="BF148" s="174">
        <f>IF(N148="snížená",J148,0)</f>
        <v>0</v>
      </c>
      <c r="BG148" s="174">
        <f>IF(N148="zákl. přenesená",J148,0)</f>
        <v>0</v>
      </c>
      <c r="BH148" s="174">
        <f>IF(N148="sníž. přenesená",J148,0)</f>
        <v>0</v>
      </c>
      <c r="BI148" s="174">
        <f>IF(N148="nulová",J148,0)</f>
        <v>0</v>
      </c>
      <c r="BJ148" s="15" t="s">
        <v>83</v>
      </c>
      <c r="BK148" s="174">
        <f>ROUND(I148*H148,2)</f>
        <v>0</v>
      </c>
      <c r="BL148" s="15" t="s">
        <v>150</v>
      </c>
      <c r="BM148" s="173" t="s">
        <v>574</v>
      </c>
    </row>
    <row r="149" s="2" customFormat="1">
      <c r="A149" s="34"/>
      <c r="B149" s="161"/>
      <c r="C149" s="162" t="s">
        <v>7</v>
      </c>
      <c r="D149" s="162" t="s">
        <v>140</v>
      </c>
      <c r="E149" s="163" t="s">
        <v>575</v>
      </c>
      <c r="F149" s="164" t="s">
        <v>576</v>
      </c>
      <c r="G149" s="165" t="s">
        <v>143</v>
      </c>
      <c r="H149" s="166">
        <v>1</v>
      </c>
      <c r="I149" s="167"/>
      <c r="J149" s="168">
        <f>ROUND(I149*H149,2)</f>
        <v>0</v>
      </c>
      <c r="K149" s="164" t="s">
        <v>144</v>
      </c>
      <c r="L149" s="35"/>
      <c r="M149" s="169" t="s">
        <v>1</v>
      </c>
      <c r="N149" s="170" t="s">
        <v>40</v>
      </c>
      <c r="O149" s="73"/>
      <c r="P149" s="171">
        <f>O149*H149</f>
        <v>0</v>
      </c>
      <c r="Q149" s="171">
        <v>0</v>
      </c>
      <c r="R149" s="171">
        <f>Q149*H149</f>
        <v>0</v>
      </c>
      <c r="S149" s="171">
        <v>0</v>
      </c>
      <c r="T149" s="172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3" t="s">
        <v>145</v>
      </c>
      <c r="AT149" s="173" t="s">
        <v>140</v>
      </c>
      <c r="AU149" s="173" t="s">
        <v>83</v>
      </c>
      <c r="AY149" s="15" t="s">
        <v>139</v>
      </c>
      <c r="BE149" s="174">
        <f>IF(N149="základní",J149,0)</f>
        <v>0</v>
      </c>
      <c r="BF149" s="174">
        <f>IF(N149="snížená",J149,0)</f>
        <v>0</v>
      </c>
      <c r="BG149" s="174">
        <f>IF(N149="zákl. přenesená",J149,0)</f>
        <v>0</v>
      </c>
      <c r="BH149" s="174">
        <f>IF(N149="sníž. přenesená",J149,0)</f>
        <v>0</v>
      </c>
      <c r="BI149" s="174">
        <f>IF(N149="nulová",J149,0)</f>
        <v>0</v>
      </c>
      <c r="BJ149" s="15" t="s">
        <v>83</v>
      </c>
      <c r="BK149" s="174">
        <f>ROUND(I149*H149,2)</f>
        <v>0</v>
      </c>
      <c r="BL149" s="15" t="s">
        <v>145</v>
      </c>
      <c r="BM149" s="173" t="s">
        <v>577</v>
      </c>
    </row>
    <row r="150" s="2" customFormat="1" ht="31.93044" customHeight="1">
      <c r="A150" s="34"/>
      <c r="B150" s="161"/>
      <c r="C150" s="175" t="s">
        <v>350</v>
      </c>
      <c r="D150" s="175" t="s">
        <v>147</v>
      </c>
      <c r="E150" s="176" t="s">
        <v>578</v>
      </c>
      <c r="F150" s="177" t="s">
        <v>579</v>
      </c>
      <c r="G150" s="178" t="s">
        <v>143</v>
      </c>
      <c r="H150" s="179">
        <v>1</v>
      </c>
      <c r="I150" s="180"/>
      <c r="J150" s="181">
        <f>ROUND(I150*H150,2)</f>
        <v>0</v>
      </c>
      <c r="K150" s="177" t="s">
        <v>144</v>
      </c>
      <c r="L150" s="182"/>
      <c r="M150" s="183" t="s">
        <v>1</v>
      </c>
      <c r="N150" s="184" t="s">
        <v>40</v>
      </c>
      <c r="O150" s="73"/>
      <c r="P150" s="171">
        <f>O150*H150</f>
        <v>0</v>
      </c>
      <c r="Q150" s="171">
        <v>0</v>
      </c>
      <c r="R150" s="171">
        <f>Q150*H150</f>
        <v>0</v>
      </c>
      <c r="S150" s="171">
        <v>0</v>
      </c>
      <c r="T150" s="172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3" t="s">
        <v>150</v>
      </c>
      <c r="AT150" s="173" t="s">
        <v>147</v>
      </c>
      <c r="AU150" s="173" t="s">
        <v>83</v>
      </c>
      <c r="AY150" s="15" t="s">
        <v>139</v>
      </c>
      <c r="BE150" s="174">
        <f>IF(N150="základní",J150,0)</f>
        <v>0</v>
      </c>
      <c r="BF150" s="174">
        <f>IF(N150="snížená",J150,0)</f>
        <v>0</v>
      </c>
      <c r="BG150" s="174">
        <f>IF(N150="zákl. přenesená",J150,0)</f>
        <v>0</v>
      </c>
      <c r="BH150" s="174">
        <f>IF(N150="sníž. přenesená",J150,0)</f>
        <v>0</v>
      </c>
      <c r="BI150" s="174">
        <f>IF(N150="nulová",J150,0)</f>
        <v>0</v>
      </c>
      <c r="BJ150" s="15" t="s">
        <v>83</v>
      </c>
      <c r="BK150" s="174">
        <f>ROUND(I150*H150,2)</f>
        <v>0</v>
      </c>
      <c r="BL150" s="15" t="s">
        <v>150</v>
      </c>
      <c r="BM150" s="173" t="s">
        <v>580</v>
      </c>
    </row>
    <row r="151" s="2" customFormat="1" ht="21.28696" customHeight="1">
      <c r="A151" s="34"/>
      <c r="B151" s="161"/>
      <c r="C151" s="162" t="s">
        <v>354</v>
      </c>
      <c r="D151" s="162" t="s">
        <v>140</v>
      </c>
      <c r="E151" s="163" t="s">
        <v>184</v>
      </c>
      <c r="F151" s="164" t="s">
        <v>185</v>
      </c>
      <c r="G151" s="165" t="s">
        <v>143</v>
      </c>
      <c r="H151" s="166">
        <v>8</v>
      </c>
      <c r="I151" s="167"/>
      <c r="J151" s="168">
        <f>ROUND(I151*H151,2)</f>
        <v>0</v>
      </c>
      <c r="K151" s="164" t="s">
        <v>144</v>
      </c>
      <c r="L151" s="35"/>
      <c r="M151" s="169" t="s">
        <v>1</v>
      </c>
      <c r="N151" s="170" t="s">
        <v>40</v>
      </c>
      <c r="O151" s="73"/>
      <c r="P151" s="171">
        <f>O151*H151</f>
        <v>0</v>
      </c>
      <c r="Q151" s="171">
        <v>0</v>
      </c>
      <c r="R151" s="171">
        <f>Q151*H151</f>
        <v>0</v>
      </c>
      <c r="S151" s="171">
        <v>0</v>
      </c>
      <c r="T151" s="172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3" t="s">
        <v>145</v>
      </c>
      <c r="AT151" s="173" t="s">
        <v>140</v>
      </c>
      <c r="AU151" s="173" t="s">
        <v>83</v>
      </c>
      <c r="AY151" s="15" t="s">
        <v>139</v>
      </c>
      <c r="BE151" s="174">
        <f>IF(N151="základní",J151,0)</f>
        <v>0</v>
      </c>
      <c r="BF151" s="174">
        <f>IF(N151="snížená",J151,0)</f>
        <v>0</v>
      </c>
      <c r="BG151" s="174">
        <f>IF(N151="zákl. přenesená",J151,0)</f>
        <v>0</v>
      </c>
      <c r="BH151" s="174">
        <f>IF(N151="sníž. přenesená",J151,0)</f>
        <v>0</v>
      </c>
      <c r="BI151" s="174">
        <f>IF(N151="nulová",J151,0)</f>
        <v>0</v>
      </c>
      <c r="BJ151" s="15" t="s">
        <v>83</v>
      </c>
      <c r="BK151" s="174">
        <f>ROUND(I151*H151,2)</f>
        <v>0</v>
      </c>
      <c r="BL151" s="15" t="s">
        <v>145</v>
      </c>
      <c r="BM151" s="173" t="s">
        <v>581</v>
      </c>
    </row>
    <row r="152" s="2" customFormat="1">
      <c r="A152" s="34"/>
      <c r="B152" s="35"/>
      <c r="C152" s="34"/>
      <c r="D152" s="185" t="s">
        <v>172</v>
      </c>
      <c r="E152" s="34"/>
      <c r="F152" s="186" t="s">
        <v>248</v>
      </c>
      <c r="G152" s="34"/>
      <c r="H152" s="34"/>
      <c r="I152" s="187"/>
      <c r="J152" s="34"/>
      <c r="K152" s="34"/>
      <c r="L152" s="35"/>
      <c r="M152" s="188"/>
      <c r="N152" s="189"/>
      <c r="O152" s="73"/>
      <c r="P152" s="73"/>
      <c r="Q152" s="73"/>
      <c r="R152" s="73"/>
      <c r="S152" s="73"/>
      <c r="T152" s="74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5" t="s">
        <v>172</v>
      </c>
      <c r="AU152" s="15" t="s">
        <v>83</v>
      </c>
    </row>
    <row r="153" s="2" customFormat="1" ht="15.02609" customHeight="1">
      <c r="A153" s="34"/>
      <c r="B153" s="161"/>
      <c r="C153" s="162" t="s">
        <v>382</v>
      </c>
      <c r="D153" s="162" t="s">
        <v>140</v>
      </c>
      <c r="E153" s="163" t="s">
        <v>582</v>
      </c>
      <c r="F153" s="164" t="s">
        <v>583</v>
      </c>
      <c r="G153" s="165" t="s">
        <v>143</v>
      </c>
      <c r="H153" s="166">
        <v>1</v>
      </c>
      <c r="I153" s="167"/>
      <c r="J153" s="168">
        <f>ROUND(I153*H153,2)</f>
        <v>0</v>
      </c>
      <c r="K153" s="164" t="s">
        <v>144</v>
      </c>
      <c r="L153" s="35"/>
      <c r="M153" s="169" t="s">
        <v>1</v>
      </c>
      <c r="N153" s="170" t="s">
        <v>40</v>
      </c>
      <c r="O153" s="73"/>
      <c r="P153" s="171">
        <f>O153*H153</f>
        <v>0</v>
      </c>
      <c r="Q153" s="171">
        <v>0</v>
      </c>
      <c r="R153" s="171">
        <f>Q153*H153</f>
        <v>0</v>
      </c>
      <c r="S153" s="171">
        <v>0</v>
      </c>
      <c r="T153" s="17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3" t="s">
        <v>145</v>
      </c>
      <c r="AT153" s="173" t="s">
        <v>140</v>
      </c>
      <c r="AU153" s="173" t="s">
        <v>83</v>
      </c>
      <c r="AY153" s="15" t="s">
        <v>139</v>
      </c>
      <c r="BE153" s="174">
        <f>IF(N153="základní",J153,0)</f>
        <v>0</v>
      </c>
      <c r="BF153" s="174">
        <f>IF(N153="snížená",J153,0)</f>
        <v>0</v>
      </c>
      <c r="BG153" s="174">
        <f>IF(N153="zákl. přenesená",J153,0)</f>
        <v>0</v>
      </c>
      <c r="BH153" s="174">
        <f>IF(N153="sníž. přenesená",J153,0)</f>
        <v>0</v>
      </c>
      <c r="BI153" s="174">
        <f>IF(N153="nulová",J153,0)</f>
        <v>0</v>
      </c>
      <c r="BJ153" s="15" t="s">
        <v>83</v>
      </c>
      <c r="BK153" s="174">
        <f>ROUND(I153*H153,2)</f>
        <v>0</v>
      </c>
      <c r="BL153" s="15" t="s">
        <v>145</v>
      </c>
      <c r="BM153" s="173" t="s">
        <v>584</v>
      </c>
    </row>
    <row r="154" s="2" customFormat="1" ht="31.93044" customHeight="1">
      <c r="A154" s="34"/>
      <c r="B154" s="161"/>
      <c r="C154" s="162" t="s">
        <v>358</v>
      </c>
      <c r="D154" s="162" t="s">
        <v>140</v>
      </c>
      <c r="E154" s="163" t="s">
        <v>524</v>
      </c>
      <c r="F154" s="164" t="s">
        <v>525</v>
      </c>
      <c r="G154" s="165" t="s">
        <v>155</v>
      </c>
      <c r="H154" s="166">
        <v>100</v>
      </c>
      <c r="I154" s="167"/>
      <c r="J154" s="168">
        <f>ROUND(I154*H154,2)</f>
        <v>0</v>
      </c>
      <c r="K154" s="164" t="s">
        <v>144</v>
      </c>
      <c r="L154" s="35"/>
      <c r="M154" s="169" t="s">
        <v>1</v>
      </c>
      <c r="N154" s="170" t="s">
        <v>40</v>
      </c>
      <c r="O154" s="73"/>
      <c r="P154" s="171">
        <f>O154*H154</f>
        <v>0</v>
      </c>
      <c r="Q154" s="171">
        <v>0</v>
      </c>
      <c r="R154" s="171">
        <f>Q154*H154</f>
        <v>0</v>
      </c>
      <c r="S154" s="171">
        <v>0</v>
      </c>
      <c r="T154" s="172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3" t="s">
        <v>145</v>
      </c>
      <c r="AT154" s="173" t="s">
        <v>140</v>
      </c>
      <c r="AU154" s="173" t="s">
        <v>83</v>
      </c>
      <c r="AY154" s="15" t="s">
        <v>139</v>
      </c>
      <c r="BE154" s="174">
        <f>IF(N154="základní",J154,0)</f>
        <v>0</v>
      </c>
      <c r="BF154" s="174">
        <f>IF(N154="snížená",J154,0)</f>
        <v>0</v>
      </c>
      <c r="BG154" s="174">
        <f>IF(N154="zákl. přenesená",J154,0)</f>
        <v>0</v>
      </c>
      <c r="BH154" s="174">
        <f>IF(N154="sníž. přenesená",J154,0)</f>
        <v>0</v>
      </c>
      <c r="BI154" s="174">
        <f>IF(N154="nulová",J154,0)</f>
        <v>0</v>
      </c>
      <c r="BJ154" s="15" t="s">
        <v>83</v>
      </c>
      <c r="BK154" s="174">
        <f>ROUND(I154*H154,2)</f>
        <v>0</v>
      </c>
      <c r="BL154" s="15" t="s">
        <v>145</v>
      </c>
      <c r="BM154" s="173" t="s">
        <v>585</v>
      </c>
    </row>
    <row r="155" s="2" customFormat="1" ht="95.7913" customHeight="1">
      <c r="A155" s="34"/>
      <c r="B155" s="161"/>
      <c r="C155" s="162" t="s">
        <v>362</v>
      </c>
      <c r="D155" s="162" t="s">
        <v>140</v>
      </c>
      <c r="E155" s="163" t="s">
        <v>188</v>
      </c>
      <c r="F155" s="164" t="s">
        <v>189</v>
      </c>
      <c r="G155" s="165" t="s">
        <v>143</v>
      </c>
      <c r="H155" s="166">
        <v>1</v>
      </c>
      <c r="I155" s="167"/>
      <c r="J155" s="168">
        <f>ROUND(I155*H155,2)</f>
        <v>0</v>
      </c>
      <c r="K155" s="164" t="s">
        <v>144</v>
      </c>
      <c r="L155" s="35"/>
      <c r="M155" s="169" t="s">
        <v>1</v>
      </c>
      <c r="N155" s="170" t="s">
        <v>40</v>
      </c>
      <c r="O155" s="73"/>
      <c r="P155" s="171">
        <f>O155*H155</f>
        <v>0</v>
      </c>
      <c r="Q155" s="171">
        <v>0</v>
      </c>
      <c r="R155" s="171">
        <f>Q155*H155</f>
        <v>0</v>
      </c>
      <c r="S155" s="171">
        <v>0</v>
      </c>
      <c r="T155" s="172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3" t="s">
        <v>145</v>
      </c>
      <c r="AT155" s="173" t="s">
        <v>140</v>
      </c>
      <c r="AU155" s="173" t="s">
        <v>83</v>
      </c>
      <c r="AY155" s="15" t="s">
        <v>139</v>
      </c>
      <c r="BE155" s="174">
        <f>IF(N155="základní",J155,0)</f>
        <v>0</v>
      </c>
      <c r="BF155" s="174">
        <f>IF(N155="snížená",J155,0)</f>
        <v>0</v>
      </c>
      <c r="BG155" s="174">
        <f>IF(N155="zákl. přenesená",J155,0)</f>
        <v>0</v>
      </c>
      <c r="BH155" s="174">
        <f>IF(N155="sníž. přenesená",J155,0)</f>
        <v>0</v>
      </c>
      <c r="BI155" s="174">
        <f>IF(N155="nulová",J155,0)</f>
        <v>0</v>
      </c>
      <c r="BJ155" s="15" t="s">
        <v>83</v>
      </c>
      <c r="BK155" s="174">
        <f>ROUND(I155*H155,2)</f>
        <v>0</v>
      </c>
      <c r="BL155" s="15" t="s">
        <v>145</v>
      </c>
      <c r="BM155" s="173" t="s">
        <v>586</v>
      </c>
    </row>
    <row r="156" s="2" customFormat="1">
      <c r="A156" s="34"/>
      <c r="B156" s="161"/>
      <c r="C156" s="162" t="s">
        <v>348</v>
      </c>
      <c r="D156" s="162" t="s">
        <v>140</v>
      </c>
      <c r="E156" s="163" t="s">
        <v>252</v>
      </c>
      <c r="F156" s="164" t="s">
        <v>253</v>
      </c>
      <c r="G156" s="165" t="s">
        <v>143</v>
      </c>
      <c r="H156" s="166">
        <v>1</v>
      </c>
      <c r="I156" s="167"/>
      <c r="J156" s="168">
        <f>ROUND(I156*H156,2)</f>
        <v>0</v>
      </c>
      <c r="K156" s="164" t="s">
        <v>144</v>
      </c>
      <c r="L156" s="35"/>
      <c r="M156" s="169" t="s">
        <v>1</v>
      </c>
      <c r="N156" s="170" t="s">
        <v>40</v>
      </c>
      <c r="O156" s="73"/>
      <c r="P156" s="171">
        <f>O156*H156</f>
        <v>0</v>
      </c>
      <c r="Q156" s="171">
        <v>0</v>
      </c>
      <c r="R156" s="171">
        <f>Q156*H156</f>
        <v>0</v>
      </c>
      <c r="S156" s="171">
        <v>0</v>
      </c>
      <c r="T156" s="172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73" t="s">
        <v>145</v>
      </c>
      <c r="AT156" s="173" t="s">
        <v>140</v>
      </c>
      <c r="AU156" s="173" t="s">
        <v>83</v>
      </c>
      <c r="AY156" s="15" t="s">
        <v>139</v>
      </c>
      <c r="BE156" s="174">
        <f>IF(N156="základní",J156,0)</f>
        <v>0</v>
      </c>
      <c r="BF156" s="174">
        <f>IF(N156="snížená",J156,0)</f>
        <v>0</v>
      </c>
      <c r="BG156" s="174">
        <f>IF(N156="zákl. přenesená",J156,0)</f>
        <v>0</v>
      </c>
      <c r="BH156" s="174">
        <f>IF(N156="sníž. přenesená",J156,0)</f>
        <v>0</v>
      </c>
      <c r="BI156" s="174">
        <f>IF(N156="nulová",J156,0)</f>
        <v>0</v>
      </c>
      <c r="BJ156" s="15" t="s">
        <v>83</v>
      </c>
      <c r="BK156" s="174">
        <f>ROUND(I156*H156,2)</f>
        <v>0</v>
      </c>
      <c r="BL156" s="15" t="s">
        <v>145</v>
      </c>
      <c r="BM156" s="173" t="s">
        <v>587</v>
      </c>
    </row>
    <row r="157" s="11" customFormat="1" ht="25.92" customHeight="1">
      <c r="A157" s="11"/>
      <c r="B157" s="150"/>
      <c r="C157" s="11"/>
      <c r="D157" s="151" t="s">
        <v>74</v>
      </c>
      <c r="E157" s="152" t="s">
        <v>191</v>
      </c>
      <c r="F157" s="152" t="s">
        <v>192</v>
      </c>
      <c r="G157" s="11"/>
      <c r="H157" s="11"/>
      <c r="I157" s="153"/>
      <c r="J157" s="154">
        <f>BK157</f>
        <v>0</v>
      </c>
      <c r="K157" s="11"/>
      <c r="L157" s="150"/>
      <c r="M157" s="155"/>
      <c r="N157" s="156"/>
      <c r="O157" s="156"/>
      <c r="P157" s="157">
        <f>SUM(P158:P160)</f>
        <v>0</v>
      </c>
      <c r="Q157" s="156"/>
      <c r="R157" s="157">
        <f>SUM(R158:R160)</f>
        <v>0</v>
      </c>
      <c r="S157" s="156"/>
      <c r="T157" s="158">
        <f>SUM(T158:T160)</f>
        <v>0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R157" s="151" t="s">
        <v>160</v>
      </c>
      <c r="AT157" s="159" t="s">
        <v>74</v>
      </c>
      <c r="AU157" s="159" t="s">
        <v>75</v>
      </c>
      <c r="AY157" s="151" t="s">
        <v>139</v>
      </c>
      <c r="BK157" s="160">
        <f>SUM(BK158:BK160)</f>
        <v>0</v>
      </c>
    </row>
    <row r="158" s="2" customFormat="1" ht="21.28696" customHeight="1">
      <c r="A158" s="34"/>
      <c r="B158" s="161"/>
      <c r="C158" s="162" t="s">
        <v>461</v>
      </c>
      <c r="D158" s="162" t="s">
        <v>140</v>
      </c>
      <c r="E158" s="163" t="s">
        <v>194</v>
      </c>
      <c r="F158" s="164" t="s">
        <v>195</v>
      </c>
      <c r="G158" s="165" t="s">
        <v>196</v>
      </c>
      <c r="H158" s="190"/>
      <c r="I158" s="167"/>
      <c r="J158" s="168">
        <f>ROUND(I158*H158,2)</f>
        <v>0</v>
      </c>
      <c r="K158" s="164" t="s">
        <v>144</v>
      </c>
      <c r="L158" s="35"/>
      <c r="M158" s="169" t="s">
        <v>1</v>
      </c>
      <c r="N158" s="170" t="s">
        <v>40</v>
      </c>
      <c r="O158" s="73"/>
      <c r="P158" s="171">
        <f>O158*H158</f>
        <v>0</v>
      </c>
      <c r="Q158" s="171">
        <v>0</v>
      </c>
      <c r="R158" s="171">
        <f>Q158*H158</f>
        <v>0</v>
      </c>
      <c r="S158" s="171">
        <v>0</v>
      </c>
      <c r="T158" s="172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3" t="s">
        <v>138</v>
      </c>
      <c r="AT158" s="173" t="s">
        <v>140</v>
      </c>
      <c r="AU158" s="173" t="s">
        <v>83</v>
      </c>
      <c r="AY158" s="15" t="s">
        <v>139</v>
      </c>
      <c r="BE158" s="174">
        <f>IF(N158="základní",J158,0)</f>
        <v>0</v>
      </c>
      <c r="BF158" s="174">
        <f>IF(N158="snížená",J158,0)</f>
        <v>0</v>
      </c>
      <c r="BG158" s="174">
        <f>IF(N158="zákl. přenesená",J158,0)</f>
        <v>0</v>
      </c>
      <c r="BH158" s="174">
        <f>IF(N158="sníž. přenesená",J158,0)</f>
        <v>0</v>
      </c>
      <c r="BI158" s="174">
        <f>IF(N158="nulová",J158,0)</f>
        <v>0</v>
      </c>
      <c r="BJ158" s="15" t="s">
        <v>83</v>
      </c>
      <c r="BK158" s="174">
        <f>ROUND(I158*H158,2)</f>
        <v>0</v>
      </c>
      <c r="BL158" s="15" t="s">
        <v>138</v>
      </c>
      <c r="BM158" s="173" t="s">
        <v>588</v>
      </c>
    </row>
    <row r="159" s="2" customFormat="1" ht="15.02609" customHeight="1">
      <c r="A159" s="34"/>
      <c r="B159" s="161"/>
      <c r="C159" s="162" t="s">
        <v>465</v>
      </c>
      <c r="D159" s="162" t="s">
        <v>140</v>
      </c>
      <c r="E159" s="163" t="s">
        <v>199</v>
      </c>
      <c r="F159" s="164" t="s">
        <v>200</v>
      </c>
      <c r="G159" s="165" t="s">
        <v>201</v>
      </c>
      <c r="H159" s="166">
        <v>1</v>
      </c>
      <c r="I159" s="167"/>
      <c r="J159" s="168">
        <f>ROUND(I159*H159,2)</f>
        <v>0</v>
      </c>
      <c r="K159" s="164" t="s">
        <v>144</v>
      </c>
      <c r="L159" s="35"/>
      <c r="M159" s="169" t="s">
        <v>1</v>
      </c>
      <c r="N159" s="170" t="s">
        <v>40</v>
      </c>
      <c r="O159" s="73"/>
      <c r="P159" s="171">
        <f>O159*H159</f>
        <v>0</v>
      </c>
      <c r="Q159" s="171">
        <v>0</v>
      </c>
      <c r="R159" s="171">
        <f>Q159*H159</f>
        <v>0</v>
      </c>
      <c r="S159" s="171">
        <v>0</v>
      </c>
      <c r="T159" s="17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73" t="s">
        <v>138</v>
      </c>
      <c r="AT159" s="173" t="s">
        <v>140</v>
      </c>
      <c r="AU159" s="173" t="s">
        <v>83</v>
      </c>
      <c r="AY159" s="15" t="s">
        <v>139</v>
      </c>
      <c r="BE159" s="174">
        <f>IF(N159="základní",J159,0)</f>
        <v>0</v>
      </c>
      <c r="BF159" s="174">
        <f>IF(N159="snížená",J159,0)</f>
        <v>0</v>
      </c>
      <c r="BG159" s="174">
        <f>IF(N159="zákl. přenesená",J159,0)</f>
        <v>0</v>
      </c>
      <c r="BH159" s="174">
        <f>IF(N159="sníž. přenesená",J159,0)</f>
        <v>0</v>
      </c>
      <c r="BI159" s="174">
        <f>IF(N159="nulová",J159,0)</f>
        <v>0</v>
      </c>
      <c r="BJ159" s="15" t="s">
        <v>83</v>
      </c>
      <c r="BK159" s="174">
        <f>ROUND(I159*H159,2)</f>
        <v>0</v>
      </c>
      <c r="BL159" s="15" t="s">
        <v>138</v>
      </c>
      <c r="BM159" s="173" t="s">
        <v>589</v>
      </c>
    </row>
    <row r="160" s="2" customFormat="1">
      <c r="A160" s="34"/>
      <c r="B160" s="35"/>
      <c r="C160" s="34"/>
      <c r="D160" s="185" t="s">
        <v>172</v>
      </c>
      <c r="E160" s="34"/>
      <c r="F160" s="186" t="s">
        <v>203</v>
      </c>
      <c r="G160" s="34"/>
      <c r="H160" s="34"/>
      <c r="I160" s="187"/>
      <c r="J160" s="34"/>
      <c r="K160" s="34"/>
      <c r="L160" s="35"/>
      <c r="M160" s="191"/>
      <c r="N160" s="192"/>
      <c r="O160" s="193"/>
      <c r="P160" s="193"/>
      <c r="Q160" s="193"/>
      <c r="R160" s="193"/>
      <c r="S160" s="193"/>
      <c r="T160" s="194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5" t="s">
        <v>172</v>
      </c>
      <c r="AU160" s="15" t="s">
        <v>83</v>
      </c>
    </row>
    <row r="161" s="2" customFormat="1" ht="6.96" customHeight="1">
      <c r="A161" s="34"/>
      <c r="B161" s="56"/>
      <c r="C161" s="57"/>
      <c r="D161" s="57"/>
      <c r="E161" s="57"/>
      <c r="F161" s="57"/>
      <c r="G161" s="57"/>
      <c r="H161" s="57"/>
      <c r="I161" s="57"/>
      <c r="J161" s="57"/>
      <c r="K161" s="57"/>
      <c r="L161" s="35"/>
      <c r="M161" s="34"/>
      <c r="O161" s="34"/>
      <c r="P161" s="34"/>
      <c r="Q161" s="34"/>
      <c r="R161" s="34"/>
      <c r="S161" s="34"/>
      <c r="T161" s="34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</row>
  </sheetData>
  <autoFilter ref="C119:K16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574219" style="1" customWidth="1"/>
    <col min="2" max="2" width="1.148438" style="1" customWidth="1"/>
    <col min="3" max="3" width="4.292969" style="1" customWidth="1"/>
    <col min="4" max="4" width="4.433594" style="1" customWidth="1"/>
    <col min="5" max="5" width="17.57422" style="1" customWidth="1"/>
    <col min="6" max="6" width="52.15234" style="1" customWidth="1"/>
    <col min="7" max="7" width="7.722656" style="1" customWidth="1"/>
    <col min="8" max="8" width="14.29297" style="1" customWidth="1"/>
    <col min="9" max="9" width="16.15234" style="1" customWidth="1"/>
    <col min="10" max="10" width="22.86328" style="1" customWidth="1"/>
    <col min="11" max="11" width="22.86328" style="1" customWidth="1"/>
    <col min="12" max="12" width="9.574219" style="1" customWidth="1"/>
    <col min="13" max="13" width="11.15234" style="1" hidden="1" customWidth="1"/>
    <col min="14" max="14" width="9.140625" style="1" hidden="1"/>
    <col min="15" max="15" width="14.57422" style="1" hidden="1" customWidth="1"/>
    <col min="16" max="16" width="14.57422" style="1" hidden="1" customWidth="1"/>
    <col min="17" max="17" width="14.57422" style="1" hidden="1" customWidth="1"/>
    <col min="18" max="18" width="14.57422" style="1" hidden="1" customWidth="1"/>
    <col min="19" max="19" width="14.57422" style="1" hidden="1" customWidth="1"/>
    <col min="20" max="20" width="14.57422" style="1" hidden="1" customWidth="1"/>
    <col min="21" max="21" width="16.72266" style="1" hidden="1" customWidth="1"/>
    <col min="22" max="22" width="12.72266" style="1" customWidth="1"/>
    <col min="23" max="23" width="16.72266" style="1" customWidth="1"/>
    <col min="24" max="24" width="12.72266" style="1" customWidth="1"/>
    <col min="25" max="25" width="15.43359" style="1" customWidth="1"/>
    <col min="26" max="26" width="11.29297" style="1" customWidth="1"/>
    <col min="27" max="27" width="15.43359" style="1" customWidth="1"/>
    <col min="28" max="28" width="16.72266" style="1" customWidth="1"/>
    <col min="29" max="29" width="11.29297" style="1" customWidth="1"/>
    <col min="30" max="30" width="15.43359" style="1" customWidth="1"/>
    <col min="31" max="31" width="16.72266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112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="1" customFormat="1" ht="24.96" customHeight="1">
      <c r="B4" s="18"/>
      <c r="D4" s="19" t="s">
        <v>113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26.92174" customHeight="1">
      <c r="B7" s="18"/>
      <c r="E7" s="117" t="str">
        <f>'Rekapitulace stavby'!K6</f>
        <v>Údržba, opravy a odstraňování závad u SPS v obvodu OŘ Ostrava 2020-2023, Oprava osvětlení ON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114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5.02609" customHeight="1">
      <c r="A9" s="34"/>
      <c r="B9" s="35"/>
      <c r="C9" s="34"/>
      <c r="D9" s="34"/>
      <c r="E9" s="63" t="s">
        <v>590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8. 3. 2021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27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27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25</v>
      </c>
      <c r="J23" s="2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33</v>
      </c>
      <c r="F24" s="34"/>
      <c r="G24" s="34"/>
      <c r="H24" s="34"/>
      <c r="I24" s="28" t="s">
        <v>27</v>
      </c>
      <c r="J24" s="2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5.02609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35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37</v>
      </c>
      <c r="G32" s="34"/>
      <c r="H32" s="34"/>
      <c r="I32" s="39" t="s">
        <v>36</v>
      </c>
      <c r="J32" s="39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39</v>
      </c>
      <c r="E33" s="28" t="s">
        <v>40</v>
      </c>
      <c r="F33" s="123">
        <f>ROUND((SUM(BE120:BE144)),  2)</f>
        <v>0</v>
      </c>
      <c r="G33" s="34"/>
      <c r="H33" s="34"/>
      <c r="I33" s="124">
        <v>0.20999999999999999</v>
      </c>
      <c r="J33" s="123">
        <f>ROUND(((SUM(BE120:BE144))*I33),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41</v>
      </c>
      <c r="F34" s="123">
        <f>ROUND((SUM(BF120:BF144)),  2)</f>
        <v>0</v>
      </c>
      <c r="G34" s="34"/>
      <c r="H34" s="34"/>
      <c r="I34" s="124">
        <v>0.14999999999999999</v>
      </c>
      <c r="J34" s="123">
        <f>ROUND(((SUM(BF120:BF144))*I34),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42</v>
      </c>
      <c r="F35" s="123">
        <f>ROUND((SUM(BG120:BG144)),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43</v>
      </c>
      <c r="F36" s="123">
        <f>ROUND((SUM(BH120:BH144)),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44</v>
      </c>
      <c r="F37" s="123">
        <f>ROUND((SUM(BI120:BI144)),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45</v>
      </c>
      <c r="E39" s="77"/>
      <c r="F39" s="77"/>
      <c r="G39" s="127" t="s">
        <v>46</v>
      </c>
      <c r="H39" s="128" t="s">
        <v>47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50</v>
      </c>
      <c r="E61" s="37"/>
      <c r="F61" s="131" t="s">
        <v>51</v>
      </c>
      <c r="G61" s="54" t="s">
        <v>50</v>
      </c>
      <c r="H61" s="37"/>
      <c r="I61" s="37"/>
      <c r="J61" s="132" t="s">
        <v>51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50</v>
      </c>
      <c r="E76" s="37"/>
      <c r="F76" s="131" t="s">
        <v>51</v>
      </c>
      <c r="G76" s="54" t="s">
        <v>50</v>
      </c>
      <c r="H76" s="37"/>
      <c r="I76" s="37"/>
      <c r="J76" s="132" t="s">
        <v>51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116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92174" customHeight="1">
      <c r="A85" s="34"/>
      <c r="B85" s="35"/>
      <c r="C85" s="34"/>
      <c r="D85" s="34"/>
      <c r="E85" s="117" t="str">
        <f>E7</f>
        <v>Údržba, opravy a odstraňování závad u SPS v obvodu OŘ Ostrava 2020-2023, Oprava osvětlení ON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114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5.02609" customHeight="1">
      <c r="A87" s="34"/>
      <c r="B87" s="35"/>
      <c r="C87" s="34"/>
      <c r="D87" s="34"/>
      <c r="E87" s="63" t="str">
        <f>E9</f>
        <v>SO10 - Oprava osvětlení VB žst. Milotice nad Opavou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obvod OŘ Ostrava</v>
      </c>
      <c r="G89" s="34"/>
      <c r="H89" s="34"/>
      <c r="I89" s="28" t="s">
        <v>22</v>
      </c>
      <c r="J89" s="65" t="str">
        <f>IF(J12="","",J12)</f>
        <v>8. 3. 2021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4.92174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30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4.92174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>Ing. Martin Stacho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117</v>
      </c>
      <c r="D94" s="125"/>
      <c r="E94" s="125"/>
      <c r="F94" s="125"/>
      <c r="G94" s="125"/>
      <c r="H94" s="125"/>
      <c r="I94" s="125"/>
      <c r="J94" s="134" t="s">
        <v>118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119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120</v>
      </c>
    </row>
    <row r="97" s="9" customFormat="1" ht="24.96" customHeight="1">
      <c r="A97" s="9"/>
      <c r="B97" s="136"/>
      <c r="C97" s="9"/>
      <c r="D97" s="137" t="s">
        <v>205</v>
      </c>
      <c r="E97" s="138"/>
      <c r="F97" s="138"/>
      <c r="G97" s="138"/>
      <c r="H97" s="138"/>
      <c r="I97" s="138"/>
      <c r="J97" s="139">
        <f>J121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195"/>
      <c r="C98" s="12"/>
      <c r="D98" s="196" t="s">
        <v>206</v>
      </c>
      <c r="E98" s="197"/>
      <c r="F98" s="197"/>
      <c r="G98" s="197"/>
      <c r="H98" s="197"/>
      <c r="I98" s="197"/>
      <c r="J98" s="198">
        <f>J122</f>
        <v>0</v>
      </c>
      <c r="K98" s="12"/>
      <c r="L98" s="195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9" customFormat="1" ht="24.96" customHeight="1">
      <c r="A99" s="9"/>
      <c r="B99" s="136"/>
      <c r="C99" s="9"/>
      <c r="D99" s="137" t="s">
        <v>121</v>
      </c>
      <c r="E99" s="138"/>
      <c r="F99" s="138"/>
      <c r="G99" s="138"/>
      <c r="H99" s="138"/>
      <c r="I99" s="138"/>
      <c r="J99" s="139">
        <f>J124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36"/>
      <c r="C100" s="9"/>
      <c r="D100" s="137" t="s">
        <v>122</v>
      </c>
      <c r="E100" s="138"/>
      <c r="F100" s="138"/>
      <c r="G100" s="138"/>
      <c r="H100" s="138"/>
      <c r="I100" s="138"/>
      <c r="J100" s="139">
        <f>J141</f>
        <v>0</v>
      </c>
      <c r="K100" s="9"/>
      <c r="L100" s="13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123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26.92174" customHeight="1">
      <c r="A110" s="34"/>
      <c r="B110" s="35"/>
      <c r="C110" s="34"/>
      <c r="D110" s="34"/>
      <c r="E110" s="117" t="str">
        <f>E7</f>
        <v>Údržba, opravy a odstraňování závad u SPS v obvodu OŘ Ostrava 2020-2023, Oprava osvětlení ON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114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5.02609" customHeight="1">
      <c r="A112" s="34"/>
      <c r="B112" s="35"/>
      <c r="C112" s="34"/>
      <c r="D112" s="34"/>
      <c r="E112" s="63" t="str">
        <f>E9</f>
        <v>SO10 - Oprava osvětlení VB žst. Milotice nad Opavou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F12</f>
        <v>obvod OŘ Ostrava</v>
      </c>
      <c r="G114" s="34"/>
      <c r="H114" s="34"/>
      <c r="I114" s="28" t="s">
        <v>22</v>
      </c>
      <c r="J114" s="65" t="str">
        <f>IF(J12="","",J12)</f>
        <v>8. 3. 2021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4.92174" customHeight="1">
      <c r="A116" s="34"/>
      <c r="B116" s="35"/>
      <c r="C116" s="28" t="s">
        <v>24</v>
      </c>
      <c r="D116" s="34"/>
      <c r="E116" s="34"/>
      <c r="F116" s="23" t="str">
        <f>E15</f>
        <v xml:space="preserve"> </v>
      </c>
      <c r="G116" s="34"/>
      <c r="H116" s="34"/>
      <c r="I116" s="28" t="s">
        <v>30</v>
      </c>
      <c r="J116" s="32" t="str">
        <f>E21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4.92174" customHeight="1">
      <c r="A117" s="34"/>
      <c r="B117" s="35"/>
      <c r="C117" s="28" t="s">
        <v>28</v>
      </c>
      <c r="D117" s="34"/>
      <c r="E117" s="34"/>
      <c r="F117" s="23" t="str">
        <f>IF(E18="","",E18)</f>
        <v>Vyplň údaj</v>
      </c>
      <c r="G117" s="34"/>
      <c r="H117" s="34"/>
      <c r="I117" s="28" t="s">
        <v>32</v>
      </c>
      <c r="J117" s="32" t="str">
        <f>E24</f>
        <v>Ing. Martin Stacho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0" customFormat="1" ht="29.28" customHeight="1">
      <c r="A119" s="140"/>
      <c r="B119" s="141"/>
      <c r="C119" s="142" t="s">
        <v>124</v>
      </c>
      <c r="D119" s="143" t="s">
        <v>60</v>
      </c>
      <c r="E119" s="143" t="s">
        <v>56</v>
      </c>
      <c r="F119" s="143" t="s">
        <v>57</v>
      </c>
      <c r="G119" s="143" t="s">
        <v>125</v>
      </c>
      <c r="H119" s="143" t="s">
        <v>126</v>
      </c>
      <c r="I119" s="143" t="s">
        <v>127</v>
      </c>
      <c r="J119" s="143" t="s">
        <v>118</v>
      </c>
      <c r="K119" s="144" t="s">
        <v>128</v>
      </c>
      <c r="L119" s="145"/>
      <c r="M119" s="82" t="s">
        <v>1</v>
      </c>
      <c r="N119" s="83" t="s">
        <v>39</v>
      </c>
      <c r="O119" s="83" t="s">
        <v>129</v>
      </c>
      <c r="P119" s="83" t="s">
        <v>130</v>
      </c>
      <c r="Q119" s="83" t="s">
        <v>131</v>
      </c>
      <c r="R119" s="83" t="s">
        <v>132</v>
      </c>
      <c r="S119" s="83" t="s">
        <v>133</v>
      </c>
      <c r="T119" s="84" t="s">
        <v>134</v>
      </c>
      <c r="U119" s="140"/>
      <c r="V119" s="140"/>
      <c r="W119" s="140"/>
      <c r="X119" s="140"/>
      <c r="Y119" s="140"/>
      <c r="Z119" s="140"/>
      <c r="AA119" s="140"/>
      <c r="AB119" s="140"/>
      <c r="AC119" s="140"/>
      <c r="AD119" s="140"/>
      <c r="AE119" s="140"/>
    </row>
    <row r="120" s="2" customFormat="1" ht="22.8" customHeight="1">
      <c r="A120" s="34"/>
      <c r="B120" s="35"/>
      <c r="C120" s="89" t="s">
        <v>135</v>
      </c>
      <c r="D120" s="34"/>
      <c r="E120" s="34"/>
      <c r="F120" s="34"/>
      <c r="G120" s="34"/>
      <c r="H120" s="34"/>
      <c r="I120" s="34"/>
      <c r="J120" s="146">
        <f>BK120</f>
        <v>0</v>
      </c>
      <c r="K120" s="34"/>
      <c r="L120" s="35"/>
      <c r="M120" s="85"/>
      <c r="N120" s="69"/>
      <c r="O120" s="86"/>
      <c r="P120" s="147">
        <f>P121+P124+P141</f>
        <v>0</v>
      </c>
      <c r="Q120" s="86"/>
      <c r="R120" s="147">
        <f>R121+R124+R141</f>
        <v>0.0047999999999999996</v>
      </c>
      <c r="S120" s="86"/>
      <c r="T120" s="148">
        <f>T121+T124+T141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74</v>
      </c>
      <c r="AU120" s="15" t="s">
        <v>120</v>
      </c>
      <c r="BK120" s="149">
        <f>BK121+BK124+BK141</f>
        <v>0</v>
      </c>
    </row>
    <row r="121" s="11" customFormat="1" ht="25.92" customHeight="1">
      <c r="A121" s="11"/>
      <c r="B121" s="150"/>
      <c r="C121" s="11"/>
      <c r="D121" s="151" t="s">
        <v>74</v>
      </c>
      <c r="E121" s="152" t="s">
        <v>207</v>
      </c>
      <c r="F121" s="152" t="s">
        <v>208</v>
      </c>
      <c r="G121" s="11"/>
      <c r="H121" s="11"/>
      <c r="I121" s="153"/>
      <c r="J121" s="154">
        <f>BK121</f>
        <v>0</v>
      </c>
      <c r="K121" s="11"/>
      <c r="L121" s="150"/>
      <c r="M121" s="155"/>
      <c r="N121" s="156"/>
      <c r="O121" s="156"/>
      <c r="P121" s="157">
        <f>P122</f>
        <v>0</v>
      </c>
      <c r="Q121" s="156"/>
      <c r="R121" s="157">
        <f>R122</f>
        <v>0.0047999999999999996</v>
      </c>
      <c r="S121" s="156"/>
      <c r="T121" s="158">
        <f>T122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151" t="s">
        <v>85</v>
      </c>
      <c r="AT121" s="159" t="s">
        <v>74</v>
      </c>
      <c r="AU121" s="159" t="s">
        <v>75</v>
      </c>
      <c r="AY121" s="151" t="s">
        <v>139</v>
      </c>
      <c r="BK121" s="160">
        <f>BK122</f>
        <v>0</v>
      </c>
    </row>
    <row r="122" s="11" customFormat="1" ht="22.8" customHeight="1">
      <c r="A122" s="11"/>
      <c r="B122" s="150"/>
      <c r="C122" s="11"/>
      <c r="D122" s="151" t="s">
        <v>74</v>
      </c>
      <c r="E122" s="199" t="s">
        <v>209</v>
      </c>
      <c r="F122" s="199" t="s">
        <v>210</v>
      </c>
      <c r="G122" s="11"/>
      <c r="H122" s="11"/>
      <c r="I122" s="153"/>
      <c r="J122" s="200">
        <f>BK122</f>
        <v>0</v>
      </c>
      <c r="K122" s="11"/>
      <c r="L122" s="150"/>
      <c r="M122" s="155"/>
      <c r="N122" s="156"/>
      <c r="O122" s="156"/>
      <c r="P122" s="157">
        <f>P123</f>
        <v>0</v>
      </c>
      <c r="Q122" s="156"/>
      <c r="R122" s="157">
        <f>R123</f>
        <v>0.0047999999999999996</v>
      </c>
      <c r="S122" s="156"/>
      <c r="T122" s="158">
        <f>T123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151" t="s">
        <v>85</v>
      </c>
      <c r="AT122" s="159" t="s">
        <v>74</v>
      </c>
      <c r="AU122" s="159" t="s">
        <v>83</v>
      </c>
      <c r="AY122" s="151" t="s">
        <v>139</v>
      </c>
      <c r="BK122" s="160">
        <f>BK123</f>
        <v>0</v>
      </c>
    </row>
    <row r="123" s="2" customFormat="1" ht="31.93044" customHeight="1">
      <c r="A123" s="34"/>
      <c r="B123" s="161"/>
      <c r="C123" s="162" t="s">
        <v>257</v>
      </c>
      <c r="D123" s="162" t="s">
        <v>140</v>
      </c>
      <c r="E123" s="163" t="s">
        <v>212</v>
      </c>
      <c r="F123" s="164" t="s">
        <v>213</v>
      </c>
      <c r="G123" s="165" t="s">
        <v>143</v>
      </c>
      <c r="H123" s="166">
        <v>1</v>
      </c>
      <c r="I123" s="167"/>
      <c r="J123" s="168">
        <f>ROUND(I123*H123,2)</f>
        <v>0</v>
      </c>
      <c r="K123" s="164" t="s">
        <v>214</v>
      </c>
      <c r="L123" s="35"/>
      <c r="M123" s="169" t="s">
        <v>1</v>
      </c>
      <c r="N123" s="170" t="s">
        <v>40</v>
      </c>
      <c r="O123" s="73"/>
      <c r="P123" s="171">
        <f>O123*H123</f>
        <v>0</v>
      </c>
      <c r="Q123" s="171">
        <v>0.0047999999999999996</v>
      </c>
      <c r="R123" s="171">
        <f>Q123*H123</f>
        <v>0.0047999999999999996</v>
      </c>
      <c r="S123" s="171">
        <v>0</v>
      </c>
      <c r="T123" s="17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3" t="s">
        <v>215</v>
      </c>
      <c r="AT123" s="173" t="s">
        <v>140</v>
      </c>
      <c r="AU123" s="173" t="s">
        <v>85</v>
      </c>
      <c r="AY123" s="15" t="s">
        <v>139</v>
      </c>
      <c r="BE123" s="174">
        <f>IF(N123="základní",J123,0)</f>
        <v>0</v>
      </c>
      <c r="BF123" s="174">
        <f>IF(N123="snížená",J123,0)</f>
        <v>0</v>
      </c>
      <c r="BG123" s="174">
        <f>IF(N123="zákl. přenesená",J123,0)</f>
        <v>0</v>
      </c>
      <c r="BH123" s="174">
        <f>IF(N123="sníž. přenesená",J123,0)</f>
        <v>0</v>
      </c>
      <c r="BI123" s="174">
        <f>IF(N123="nulová",J123,0)</f>
        <v>0</v>
      </c>
      <c r="BJ123" s="15" t="s">
        <v>83</v>
      </c>
      <c r="BK123" s="174">
        <f>ROUND(I123*H123,2)</f>
        <v>0</v>
      </c>
      <c r="BL123" s="15" t="s">
        <v>215</v>
      </c>
      <c r="BM123" s="173" t="s">
        <v>591</v>
      </c>
    </row>
    <row r="124" s="11" customFormat="1" ht="25.92" customHeight="1">
      <c r="A124" s="11"/>
      <c r="B124" s="150"/>
      <c r="C124" s="11"/>
      <c r="D124" s="151" t="s">
        <v>74</v>
      </c>
      <c r="E124" s="152" t="s">
        <v>136</v>
      </c>
      <c r="F124" s="152" t="s">
        <v>137</v>
      </c>
      <c r="G124" s="11"/>
      <c r="H124" s="11"/>
      <c r="I124" s="153"/>
      <c r="J124" s="154">
        <f>BK124</f>
        <v>0</v>
      </c>
      <c r="K124" s="11"/>
      <c r="L124" s="150"/>
      <c r="M124" s="155"/>
      <c r="N124" s="156"/>
      <c r="O124" s="156"/>
      <c r="P124" s="157">
        <f>SUM(P125:P140)</f>
        <v>0</v>
      </c>
      <c r="Q124" s="156"/>
      <c r="R124" s="157">
        <f>SUM(R125:R140)</f>
        <v>0</v>
      </c>
      <c r="S124" s="156"/>
      <c r="T124" s="158">
        <f>SUM(T125:T140)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151" t="s">
        <v>138</v>
      </c>
      <c r="AT124" s="159" t="s">
        <v>74</v>
      </c>
      <c r="AU124" s="159" t="s">
        <v>75</v>
      </c>
      <c r="AY124" s="151" t="s">
        <v>139</v>
      </c>
      <c r="BK124" s="160">
        <f>SUM(BK125:BK140)</f>
        <v>0</v>
      </c>
    </row>
    <row r="125" s="2" customFormat="1" ht="53.21739" customHeight="1">
      <c r="A125" s="34"/>
      <c r="B125" s="161"/>
      <c r="C125" s="162" t="s">
        <v>83</v>
      </c>
      <c r="D125" s="162" t="s">
        <v>140</v>
      </c>
      <c r="E125" s="163" t="s">
        <v>351</v>
      </c>
      <c r="F125" s="164" t="s">
        <v>352</v>
      </c>
      <c r="G125" s="165" t="s">
        <v>155</v>
      </c>
      <c r="H125" s="166">
        <v>40</v>
      </c>
      <c r="I125" s="167"/>
      <c r="J125" s="168">
        <f>ROUND(I125*H125,2)</f>
        <v>0</v>
      </c>
      <c r="K125" s="164" t="s">
        <v>144</v>
      </c>
      <c r="L125" s="35"/>
      <c r="M125" s="169" t="s">
        <v>1</v>
      </c>
      <c r="N125" s="170" t="s">
        <v>40</v>
      </c>
      <c r="O125" s="73"/>
      <c r="P125" s="171">
        <f>O125*H125</f>
        <v>0</v>
      </c>
      <c r="Q125" s="171">
        <v>0</v>
      </c>
      <c r="R125" s="171">
        <f>Q125*H125</f>
        <v>0</v>
      </c>
      <c r="S125" s="171">
        <v>0</v>
      </c>
      <c r="T125" s="17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3" t="s">
        <v>145</v>
      </c>
      <c r="AT125" s="173" t="s">
        <v>140</v>
      </c>
      <c r="AU125" s="173" t="s">
        <v>83</v>
      </c>
      <c r="AY125" s="15" t="s">
        <v>139</v>
      </c>
      <c r="BE125" s="174">
        <f>IF(N125="základní",J125,0)</f>
        <v>0</v>
      </c>
      <c r="BF125" s="174">
        <f>IF(N125="snížená",J125,0)</f>
        <v>0</v>
      </c>
      <c r="BG125" s="174">
        <f>IF(N125="zákl. přenesená",J125,0)</f>
        <v>0</v>
      </c>
      <c r="BH125" s="174">
        <f>IF(N125="sníž. přenesená",J125,0)</f>
        <v>0</v>
      </c>
      <c r="BI125" s="174">
        <f>IF(N125="nulová",J125,0)</f>
        <v>0</v>
      </c>
      <c r="BJ125" s="15" t="s">
        <v>83</v>
      </c>
      <c r="BK125" s="174">
        <f>ROUND(I125*H125,2)</f>
        <v>0</v>
      </c>
      <c r="BL125" s="15" t="s">
        <v>145</v>
      </c>
      <c r="BM125" s="173" t="s">
        <v>592</v>
      </c>
    </row>
    <row r="126" s="2" customFormat="1">
      <c r="A126" s="34"/>
      <c r="B126" s="161"/>
      <c r="C126" s="175" t="s">
        <v>85</v>
      </c>
      <c r="D126" s="175" t="s">
        <v>147</v>
      </c>
      <c r="E126" s="176" t="s">
        <v>538</v>
      </c>
      <c r="F126" s="177" t="s">
        <v>539</v>
      </c>
      <c r="G126" s="178" t="s">
        <v>155</v>
      </c>
      <c r="H126" s="179">
        <v>40</v>
      </c>
      <c r="I126" s="180"/>
      <c r="J126" s="181">
        <f>ROUND(I126*H126,2)</f>
        <v>0</v>
      </c>
      <c r="K126" s="177" t="s">
        <v>144</v>
      </c>
      <c r="L126" s="182"/>
      <c r="M126" s="183" t="s">
        <v>1</v>
      </c>
      <c r="N126" s="184" t="s">
        <v>40</v>
      </c>
      <c r="O126" s="73"/>
      <c r="P126" s="171">
        <f>O126*H126</f>
        <v>0</v>
      </c>
      <c r="Q126" s="171">
        <v>0</v>
      </c>
      <c r="R126" s="171">
        <f>Q126*H126</f>
        <v>0</v>
      </c>
      <c r="S126" s="171">
        <v>0</v>
      </c>
      <c r="T126" s="172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3" t="s">
        <v>150</v>
      </c>
      <c r="AT126" s="173" t="s">
        <v>147</v>
      </c>
      <c r="AU126" s="173" t="s">
        <v>83</v>
      </c>
      <c r="AY126" s="15" t="s">
        <v>139</v>
      </c>
      <c r="BE126" s="174">
        <f>IF(N126="základní",J126,0)</f>
        <v>0</v>
      </c>
      <c r="BF126" s="174">
        <f>IF(N126="snížená",J126,0)</f>
        <v>0</v>
      </c>
      <c r="BG126" s="174">
        <f>IF(N126="zákl. přenesená",J126,0)</f>
        <v>0</v>
      </c>
      <c r="BH126" s="174">
        <f>IF(N126="sníž. přenesená",J126,0)</f>
        <v>0</v>
      </c>
      <c r="BI126" s="174">
        <f>IF(N126="nulová",J126,0)</f>
        <v>0</v>
      </c>
      <c r="BJ126" s="15" t="s">
        <v>83</v>
      </c>
      <c r="BK126" s="174">
        <f>ROUND(I126*H126,2)</f>
        <v>0</v>
      </c>
      <c r="BL126" s="15" t="s">
        <v>150</v>
      </c>
      <c r="BM126" s="173" t="s">
        <v>593</v>
      </c>
    </row>
    <row r="127" s="2" customFormat="1">
      <c r="A127" s="34"/>
      <c r="B127" s="161"/>
      <c r="C127" s="162" t="s">
        <v>152</v>
      </c>
      <c r="D127" s="162" t="s">
        <v>140</v>
      </c>
      <c r="E127" s="163" t="s">
        <v>359</v>
      </c>
      <c r="F127" s="164" t="s">
        <v>360</v>
      </c>
      <c r="G127" s="165" t="s">
        <v>155</v>
      </c>
      <c r="H127" s="166">
        <v>20</v>
      </c>
      <c r="I127" s="167"/>
      <c r="J127" s="168">
        <f>ROUND(I127*H127,2)</f>
        <v>0</v>
      </c>
      <c r="K127" s="164" t="s">
        <v>144</v>
      </c>
      <c r="L127" s="35"/>
      <c r="M127" s="169" t="s">
        <v>1</v>
      </c>
      <c r="N127" s="170" t="s">
        <v>40</v>
      </c>
      <c r="O127" s="73"/>
      <c r="P127" s="171">
        <f>O127*H127</f>
        <v>0</v>
      </c>
      <c r="Q127" s="171">
        <v>0</v>
      </c>
      <c r="R127" s="171">
        <f>Q127*H127</f>
        <v>0</v>
      </c>
      <c r="S127" s="171">
        <v>0</v>
      </c>
      <c r="T127" s="17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3" t="s">
        <v>145</v>
      </c>
      <c r="AT127" s="173" t="s">
        <v>140</v>
      </c>
      <c r="AU127" s="173" t="s">
        <v>83</v>
      </c>
      <c r="AY127" s="15" t="s">
        <v>139</v>
      </c>
      <c r="BE127" s="174">
        <f>IF(N127="základní",J127,0)</f>
        <v>0</v>
      </c>
      <c r="BF127" s="174">
        <f>IF(N127="snížená",J127,0)</f>
        <v>0</v>
      </c>
      <c r="BG127" s="174">
        <f>IF(N127="zákl. přenesená",J127,0)</f>
        <v>0</v>
      </c>
      <c r="BH127" s="174">
        <f>IF(N127="sníž. přenesená",J127,0)</f>
        <v>0</v>
      </c>
      <c r="BI127" s="174">
        <f>IF(N127="nulová",J127,0)</f>
        <v>0</v>
      </c>
      <c r="BJ127" s="15" t="s">
        <v>83</v>
      </c>
      <c r="BK127" s="174">
        <f>ROUND(I127*H127,2)</f>
        <v>0</v>
      </c>
      <c r="BL127" s="15" t="s">
        <v>145</v>
      </c>
      <c r="BM127" s="173" t="s">
        <v>594</v>
      </c>
    </row>
    <row r="128" s="2" customFormat="1">
      <c r="A128" s="34"/>
      <c r="B128" s="161"/>
      <c r="C128" s="175" t="s">
        <v>138</v>
      </c>
      <c r="D128" s="175" t="s">
        <v>147</v>
      </c>
      <c r="E128" s="176" t="s">
        <v>402</v>
      </c>
      <c r="F128" s="177" t="s">
        <v>403</v>
      </c>
      <c r="G128" s="178" t="s">
        <v>143</v>
      </c>
      <c r="H128" s="179">
        <v>10</v>
      </c>
      <c r="I128" s="180"/>
      <c r="J128" s="181">
        <f>ROUND(I128*H128,2)</f>
        <v>0</v>
      </c>
      <c r="K128" s="177" t="s">
        <v>144</v>
      </c>
      <c r="L128" s="182"/>
      <c r="M128" s="183" t="s">
        <v>1</v>
      </c>
      <c r="N128" s="184" t="s">
        <v>40</v>
      </c>
      <c r="O128" s="73"/>
      <c r="P128" s="171">
        <f>O128*H128</f>
        <v>0</v>
      </c>
      <c r="Q128" s="171">
        <v>0</v>
      </c>
      <c r="R128" s="171">
        <f>Q128*H128</f>
        <v>0</v>
      </c>
      <c r="S128" s="171">
        <v>0</v>
      </c>
      <c r="T128" s="17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3" t="s">
        <v>150</v>
      </c>
      <c r="AT128" s="173" t="s">
        <v>147</v>
      </c>
      <c r="AU128" s="173" t="s">
        <v>83</v>
      </c>
      <c r="AY128" s="15" t="s">
        <v>139</v>
      </c>
      <c r="BE128" s="174">
        <f>IF(N128="základní",J128,0)</f>
        <v>0</v>
      </c>
      <c r="BF128" s="174">
        <f>IF(N128="snížená",J128,0)</f>
        <v>0</v>
      </c>
      <c r="BG128" s="174">
        <f>IF(N128="zákl. přenesená",J128,0)</f>
        <v>0</v>
      </c>
      <c r="BH128" s="174">
        <f>IF(N128="sníž. přenesená",J128,0)</f>
        <v>0</v>
      </c>
      <c r="BI128" s="174">
        <f>IF(N128="nulová",J128,0)</f>
        <v>0</v>
      </c>
      <c r="BJ128" s="15" t="s">
        <v>83</v>
      </c>
      <c r="BK128" s="174">
        <f>ROUND(I128*H128,2)</f>
        <v>0</v>
      </c>
      <c r="BL128" s="15" t="s">
        <v>150</v>
      </c>
      <c r="BM128" s="173" t="s">
        <v>595</v>
      </c>
    </row>
    <row r="129" s="2" customFormat="1">
      <c r="A129" s="34"/>
      <c r="B129" s="161"/>
      <c r="C129" s="162" t="s">
        <v>160</v>
      </c>
      <c r="D129" s="162" t="s">
        <v>140</v>
      </c>
      <c r="E129" s="163" t="s">
        <v>141</v>
      </c>
      <c r="F129" s="164" t="s">
        <v>142</v>
      </c>
      <c r="G129" s="165" t="s">
        <v>143</v>
      </c>
      <c r="H129" s="166">
        <v>5</v>
      </c>
      <c r="I129" s="167"/>
      <c r="J129" s="168">
        <f>ROUND(I129*H129,2)</f>
        <v>0</v>
      </c>
      <c r="K129" s="164" t="s">
        <v>144</v>
      </c>
      <c r="L129" s="35"/>
      <c r="M129" s="169" t="s">
        <v>1</v>
      </c>
      <c r="N129" s="170" t="s">
        <v>40</v>
      </c>
      <c r="O129" s="73"/>
      <c r="P129" s="171">
        <f>O129*H129</f>
        <v>0</v>
      </c>
      <c r="Q129" s="171">
        <v>0</v>
      </c>
      <c r="R129" s="171">
        <f>Q129*H129</f>
        <v>0</v>
      </c>
      <c r="S129" s="171">
        <v>0</v>
      </c>
      <c r="T129" s="17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3" t="s">
        <v>145</v>
      </c>
      <c r="AT129" s="173" t="s">
        <v>140</v>
      </c>
      <c r="AU129" s="173" t="s">
        <v>83</v>
      </c>
      <c r="AY129" s="15" t="s">
        <v>139</v>
      </c>
      <c r="BE129" s="174">
        <f>IF(N129="základní",J129,0)</f>
        <v>0</v>
      </c>
      <c r="BF129" s="174">
        <f>IF(N129="snížená",J129,0)</f>
        <v>0</v>
      </c>
      <c r="BG129" s="174">
        <f>IF(N129="zákl. přenesená",J129,0)</f>
        <v>0</v>
      </c>
      <c r="BH129" s="174">
        <f>IF(N129="sníž. přenesená",J129,0)</f>
        <v>0</v>
      </c>
      <c r="BI129" s="174">
        <f>IF(N129="nulová",J129,0)</f>
        <v>0</v>
      </c>
      <c r="BJ129" s="15" t="s">
        <v>83</v>
      </c>
      <c r="BK129" s="174">
        <f>ROUND(I129*H129,2)</f>
        <v>0</v>
      </c>
      <c r="BL129" s="15" t="s">
        <v>145</v>
      </c>
      <c r="BM129" s="173" t="s">
        <v>596</v>
      </c>
    </row>
    <row r="130" s="2" customFormat="1">
      <c r="A130" s="34"/>
      <c r="B130" s="161"/>
      <c r="C130" s="175" t="s">
        <v>164</v>
      </c>
      <c r="D130" s="175" t="s">
        <v>147</v>
      </c>
      <c r="E130" s="176" t="s">
        <v>148</v>
      </c>
      <c r="F130" s="177" t="s">
        <v>149</v>
      </c>
      <c r="G130" s="178" t="s">
        <v>143</v>
      </c>
      <c r="H130" s="179">
        <v>5</v>
      </c>
      <c r="I130" s="180"/>
      <c r="J130" s="181">
        <f>ROUND(I130*H130,2)</f>
        <v>0</v>
      </c>
      <c r="K130" s="177" t="s">
        <v>144</v>
      </c>
      <c r="L130" s="182"/>
      <c r="M130" s="183" t="s">
        <v>1</v>
      </c>
      <c r="N130" s="184" t="s">
        <v>40</v>
      </c>
      <c r="O130" s="73"/>
      <c r="P130" s="171">
        <f>O130*H130</f>
        <v>0</v>
      </c>
      <c r="Q130" s="171">
        <v>0</v>
      </c>
      <c r="R130" s="171">
        <f>Q130*H130</f>
        <v>0</v>
      </c>
      <c r="S130" s="171">
        <v>0</v>
      </c>
      <c r="T130" s="172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3" t="s">
        <v>150</v>
      </c>
      <c r="AT130" s="173" t="s">
        <v>147</v>
      </c>
      <c r="AU130" s="173" t="s">
        <v>83</v>
      </c>
      <c r="AY130" s="15" t="s">
        <v>139</v>
      </c>
      <c r="BE130" s="174">
        <f>IF(N130="základní",J130,0)</f>
        <v>0</v>
      </c>
      <c r="BF130" s="174">
        <f>IF(N130="snížená",J130,0)</f>
        <v>0</v>
      </c>
      <c r="BG130" s="174">
        <f>IF(N130="zákl. přenesená",J130,0)</f>
        <v>0</v>
      </c>
      <c r="BH130" s="174">
        <f>IF(N130="sníž. přenesená",J130,0)</f>
        <v>0</v>
      </c>
      <c r="BI130" s="174">
        <f>IF(N130="nulová",J130,0)</f>
        <v>0</v>
      </c>
      <c r="BJ130" s="15" t="s">
        <v>83</v>
      </c>
      <c r="BK130" s="174">
        <f>ROUND(I130*H130,2)</f>
        <v>0</v>
      </c>
      <c r="BL130" s="15" t="s">
        <v>150</v>
      </c>
      <c r="BM130" s="173" t="s">
        <v>597</v>
      </c>
    </row>
    <row r="131" s="2" customFormat="1" ht="31.93044" customHeight="1">
      <c r="A131" s="34"/>
      <c r="B131" s="161"/>
      <c r="C131" s="162" t="s">
        <v>168</v>
      </c>
      <c r="D131" s="162" t="s">
        <v>140</v>
      </c>
      <c r="E131" s="163" t="s">
        <v>153</v>
      </c>
      <c r="F131" s="164" t="s">
        <v>154</v>
      </c>
      <c r="G131" s="165" t="s">
        <v>155</v>
      </c>
      <c r="H131" s="166">
        <v>65</v>
      </c>
      <c r="I131" s="167"/>
      <c r="J131" s="168">
        <f>ROUND(I131*H131,2)</f>
        <v>0</v>
      </c>
      <c r="K131" s="164" t="s">
        <v>144</v>
      </c>
      <c r="L131" s="35"/>
      <c r="M131" s="169" t="s">
        <v>1</v>
      </c>
      <c r="N131" s="170" t="s">
        <v>40</v>
      </c>
      <c r="O131" s="73"/>
      <c r="P131" s="171">
        <f>O131*H131</f>
        <v>0</v>
      </c>
      <c r="Q131" s="171">
        <v>0</v>
      </c>
      <c r="R131" s="171">
        <f>Q131*H131</f>
        <v>0</v>
      </c>
      <c r="S131" s="171">
        <v>0</v>
      </c>
      <c r="T131" s="17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3" t="s">
        <v>145</v>
      </c>
      <c r="AT131" s="173" t="s">
        <v>140</v>
      </c>
      <c r="AU131" s="173" t="s">
        <v>83</v>
      </c>
      <c r="AY131" s="15" t="s">
        <v>139</v>
      </c>
      <c r="BE131" s="174">
        <f>IF(N131="základní",J131,0)</f>
        <v>0</v>
      </c>
      <c r="BF131" s="174">
        <f>IF(N131="snížená",J131,0)</f>
        <v>0</v>
      </c>
      <c r="BG131" s="174">
        <f>IF(N131="zákl. přenesená",J131,0)</f>
        <v>0</v>
      </c>
      <c r="BH131" s="174">
        <f>IF(N131="sníž. přenesená",J131,0)</f>
        <v>0</v>
      </c>
      <c r="BI131" s="174">
        <f>IF(N131="nulová",J131,0)</f>
        <v>0</v>
      </c>
      <c r="BJ131" s="15" t="s">
        <v>83</v>
      </c>
      <c r="BK131" s="174">
        <f>ROUND(I131*H131,2)</f>
        <v>0</v>
      </c>
      <c r="BL131" s="15" t="s">
        <v>145</v>
      </c>
      <c r="BM131" s="173" t="s">
        <v>598</v>
      </c>
    </row>
    <row r="132" s="2" customFormat="1" ht="31.93044" customHeight="1">
      <c r="A132" s="34"/>
      <c r="B132" s="161"/>
      <c r="C132" s="175" t="s">
        <v>174</v>
      </c>
      <c r="D132" s="175" t="s">
        <v>147</v>
      </c>
      <c r="E132" s="176" t="s">
        <v>157</v>
      </c>
      <c r="F132" s="177" t="s">
        <v>158</v>
      </c>
      <c r="G132" s="178" t="s">
        <v>155</v>
      </c>
      <c r="H132" s="179">
        <v>65</v>
      </c>
      <c r="I132" s="180"/>
      <c r="J132" s="181">
        <f>ROUND(I132*H132,2)</f>
        <v>0</v>
      </c>
      <c r="K132" s="177" t="s">
        <v>144</v>
      </c>
      <c r="L132" s="182"/>
      <c r="M132" s="183" t="s">
        <v>1</v>
      </c>
      <c r="N132" s="184" t="s">
        <v>40</v>
      </c>
      <c r="O132" s="73"/>
      <c r="P132" s="171">
        <f>O132*H132</f>
        <v>0</v>
      </c>
      <c r="Q132" s="171">
        <v>0</v>
      </c>
      <c r="R132" s="171">
        <f>Q132*H132</f>
        <v>0</v>
      </c>
      <c r="S132" s="171">
        <v>0</v>
      </c>
      <c r="T132" s="17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3" t="s">
        <v>150</v>
      </c>
      <c r="AT132" s="173" t="s">
        <v>147</v>
      </c>
      <c r="AU132" s="173" t="s">
        <v>83</v>
      </c>
      <c r="AY132" s="15" t="s">
        <v>139</v>
      </c>
      <c r="BE132" s="174">
        <f>IF(N132="základní",J132,0)</f>
        <v>0</v>
      </c>
      <c r="BF132" s="174">
        <f>IF(N132="snížená",J132,0)</f>
        <v>0</v>
      </c>
      <c r="BG132" s="174">
        <f>IF(N132="zákl. přenesená",J132,0)</f>
        <v>0</v>
      </c>
      <c r="BH132" s="174">
        <f>IF(N132="sníž. přenesená",J132,0)</f>
        <v>0</v>
      </c>
      <c r="BI132" s="174">
        <f>IF(N132="nulová",J132,0)</f>
        <v>0</v>
      </c>
      <c r="BJ132" s="15" t="s">
        <v>83</v>
      </c>
      <c r="BK132" s="174">
        <f>ROUND(I132*H132,2)</f>
        <v>0</v>
      </c>
      <c r="BL132" s="15" t="s">
        <v>150</v>
      </c>
      <c r="BM132" s="173" t="s">
        <v>599</v>
      </c>
    </row>
    <row r="133" s="2" customFormat="1" ht="74.50435" customHeight="1">
      <c r="A133" s="34"/>
      <c r="B133" s="161"/>
      <c r="C133" s="162" t="s">
        <v>178</v>
      </c>
      <c r="D133" s="162" t="s">
        <v>140</v>
      </c>
      <c r="E133" s="163" t="s">
        <v>161</v>
      </c>
      <c r="F133" s="164" t="s">
        <v>162</v>
      </c>
      <c r="G133" s="165" t="s">
        <v>143</v>
      </c>
      <c r="H133" s="166">
        <v>12</v>
      </c>
      <c r="I133" s="167"/>
      <c r="J133" s="168">
        <f>ROUND(I133*H133,2)</f>
        <v>0</v>
      </c>
      <c r="K133" s="164" t="s">
        <v>144</v>
      </c>
      <c r="L133" s="35"/>
      <c r="M133" s="169" t="s">
        <v>1</v>
      </c>
      <c r="N133" s="170" t="s">
        <v>40</v>
      </c>
      <c r="O133" s="73"/>
      <c r="P133" s="171">
        <f>O133*H133</f>
        <v>0</v>
      </c>
      <c r="Q133" s="171">
        <v>0</v>
      </c>
      <c r="R133" s="171">
        <f>Q133*H133</f>
        <v>0</v>
      </c>
      <c r="S133" s="171">
        <v>0</v>
      </c>
      <c r="T133" s="17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3" t="s">
        <v>145</v>
      </c>
      <c r="AT133" s="173" t="s">
        <v>140</v>
      </c>
      <c r="AU133" s="173" t="s">
        <v>83</v>
      </c>
      <c r="AY133" s="15" t="s">
        <v>139</v>
      </c>
      <c r="BE133" s="174">
        <f>IF(N133="základní",J133,0)</f>
        <v>0</v>
      </c>
      <c r="BF133" s="174">
        <f>IF(N133="snížená",J133,0)</f>
        <v>0</v>
      </c>
      <c r="BG133" s="174">
        <f>IF(N133="zákl. přenesená",J133,0)</f>
        <v>0</v>
      </c>
      <c r="BH133" s="174">
        <f>IF(N133="sníž. přenesená",J133,0)</f>
        <v>0</v>
      </c>
      <c r="BI133" s="174">
        <f>IF(N133="nulová",J133,0)</f>
        <v>0</v>
      </c>
      <c r="BJ133" s="15" t="s">
        <v>83</v>
      </c>
      <c r="BK133" s="174">
        <f>ROUND(I133*H133,2)</f>
        <v>0</v>
      </c>
      <c r="BL133" s="15" t="s">
        <v>145</v>
      </c>
      <c r="BM133" s="173" t="s">
        <v>600</v>
      </c>
    </row>
    <row r="134" s="2" customFormat="1" ht="63.86087" customHeight="1">
      <c r="A134" s="34"/>
      <c r="B134" s="161"/>
      <c r="C134" s="162" t="s">
        <v>183</v>
      </c>
      <c r="D134" s="162" t="s">
        <v>140</v>
      </c>
      <c r="E134" s="163" t="s">
        <v>175</v>
      </c>
      <c r="F134" s="164" t="s">
        <v>176</v>
      </c>
      <c r="G134" s="165" t="s">
        <v>143</v>
      </c>
      <c r="H134" s="166">
        <v>3</v>
      </c>
      <c r="I134" s="167"/>
      <c r="J134" s="168">
        <f>ROUND(I134*H134,2)</f>
        <v>0</v>
      </c>
      <c r="K134" s="164" t="s">
        <v>144</v>
      </c>
      <c r="L134" s="35"/>
      <c r="M134" s="169" t="s">
        <v>1</v>
      </c>
      <c r="N134" s="170" t="s">
        <v>40</v>
      </c>
      <c r="O134" s="73"/>
      <c r="P134" s="171">
        <f>O134*H134</f>
        <v>0</v>
      </c>
      <c r="Q134" s="171">
        <v>0</v>
      </c>
      <c r="R134" s="171">
        <f>Q134*H134</f>
        <v>0</v>
      </c>
      <c r="S134" s="171">
        <v>0</v>
      </c>
      <c r="T134" s="172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3" t="s">
        <v>145</v>
      </c>
      <c r="AT134" s="173" t="s">
        <v>140</v>
      </c>
      <c r="AU134" s="173" t="s">
        <v>83</v>
      </c>
      <c r="AY134" s="15" t="s">
        <v>139</v>
      </c>
      <c r="BE134" s="174">
        <f>IF(N134="základní",J134,0)</f>
        <v>0</v>
      </c>
      <c r="BF134" s="174">
        <f>IF(N134="snížená",J134,0)</f>
        <v>0</v>
      </c>
      <c r="BG134" s="174">
        <f>IF(N134="zákl. přenesená",J134,0)</f>
        <v>0</v>
      </c>
      <c r="BH134" s="174">
        <f>IF(N134="sníž. přenesená",J134,0)</f>
        <v>0</v>
      </c>
      <c r="BI134" s="174">
        <f>IF(N134="nulová",J134,0)</f>
        <v>0</v>
      </c>
      <c r="BJ134" s="15" t="s">
        <v>83</v>
      </c>
      <c r="BK134" s="174">
        <f>ROUND(I134*H134,2)</f>
        <v>0</v>
      </c>
      <c r="BL134" s="15" t="s">
        <v>145</v>
      </c>
      <c r="BM134" s="173" t="s">
        <v>601</v>
      </c>
    </row>
    <row r="135" s="2" customFormat="1">
      <c r="A135" s="34"/>
      <c r="B135" s="161"/>
      <c r="C135" s="175" t="s">
        <v>187</v>
      </c>
      <c r="D135" s="175" t="s">
        <v>147</v>
      </c>
      <c r="E135" s="176" t="s">
        <v>179</v>
      </c>
      <c r="F135" s="177" t="s">
        <v>180</v>
      </c>
      <c r="G135" s="178" t="s">
        <v>143</v>
      </c>
      <c r="H135" s="179">
        <v>3</v>
      </c>
      <c r="I135" s="180"/>
      <c r="J135" s="181">
        <f>ROUND(I135*H135,2)</f>
        <v>0</v>
      </c>
      <c r="K135" s="177" t="s">
        <v>144</v>
      </c>
      <c r="L135" s="182"/>
      <c r="M135" s="183" t="s">
        <v>1</v>
      </c>
      <c r="N135" s="184" t="s">
        <v>40</v>
      </c>
      <c r="O135" s="73"/>
      <c r="P135" s="171">
        <f>O135*H135</f>
        <v>0</v>
      </c>
      <c r="Q135" s="171">
        <v>0</v>
      </c>
      <c r="R135" s="171">
        <f>Q135*H135</f>
        <v>0</v>
      </c>
      <c r="S135" s="171">
        <v>0</v>
      </c>
      <c r="T135" s="17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3" t="s">
        <v>150</v>
      </c>
      <c r="AT135" s="173" t="s">
        <v>147</v>
      </c>
      <c r="AU135" s="173" t="s">
        <v>83</v>
      </c>
      <c r="AY135" s="15" t="s">
        <v>139</v>
      </c>
      <c r="BE135" s="174">
        <f>IF(N135="základní",J135,0)</f>
        <v>0</v>
      </c>
      <c r="BF135" s="174">
        <f>IF(N135="snížená",J135,0)</f>
        <v>0</v>
      </c>
      <c r="BG135" s="174">
        <f>IF(N135="zákl. přenesená",J135,0)</f>
        <v>0</v>
      </c>
      <c r="BH135" s="174">
        <f>IF(N135="sníž. přenesená",J135,0)</f>
        <v>0</v>
      </c>
      <c r="BI135" s="174">
        <f>IF(N135="nulová",J135,0)</f>
        <v>0</v>
      </c>
      <c r="BJ135" s="15" t="s">
        <v>83</v>
      </c>
      <c r="BK135" s="174">
        <f>ROUND(I135*H135,2)</f>
        <v>0</v>
      </c>
      <c r="BL135" s="15" t="s">
        <v>150</v>
      </c>
      <c r="BM135" s="173" t="s">
        <v>602</v>
      </c>
    </row>
    <row r="136" s="2" customFormat="1">
      <c r="A136" s="34"/>
      <c r="B136" s="35"/>
      <c r="C136" s="34"/>
      <c r="D136" s="185" t="s">
        <v>172</v>
      </c>
      <c r="E136" s="34"/>
      <c r="F136" s="186" t="s">
        <v>234</v>
      </c>
      <c r="G136" s="34"/>
      <c r="H136" s="34"/>
      <c r="I136" s="187"/>
      <c r="J136" s="34"/>
      <c r="K136" s="34"/>
      <c r="L136" s="35"/>
      <c r="M136" s="188"/>
      <c r="N136" s="189"/>
      <c r="O136" s="73"/>
      <c r="P136" s="73"/>
      <c r="Q136" s="73"/>
      <c r="R136" s="73"/>
      <c r="S136" s="73"/>
      <c r="T136" s="7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5" t="s">
        <v>172</v>
      </c>
      <c r="AU136" s="15" t="s">
        <v>83</v>
      </c>
    </row>
    <row r="137" s="2" customFormat="1" ht="21.28696" customHeight="1">
      <c r="A137" s="34"/>
      <c r="B137" s="161"/>
      <c r="C137" s="162" t="s">
        <v>193</v>
      </c>
      <c r="D137" s="162" t="s">
        <v>140</v>
      </c>
      <c r="E137" s="163" t="s">
        <v>184</v>
      </c>
      <c r="F137" s="164" t="s">
        <v>185</v>
      </c>
      <c r="G137" s="165" t="s">
        <v>143</v>
      </c>
      <c r="H137" s="166">
        <v>3</v>
      </c>
      <c r="I137" s="167"/>
      <c r="J137" s="168">
        <f>ROUND(I137*H137,2)</f>
        <v>0</v>
      </c>
      <c r="K137" s="164" t="s">
        <v>144</v>
      </c>
      <c r="L137" s="35"/>
      <c r="M137" s="169" t="s">
        <v>1</v>
      </c>
      <c r="N137" s="170" t="s">
        <v>40</v>
      </c>
      <c r="O137" s="73"/>
      <c r="P137" s="171">
        <f>O137*H137</f>
        <v>0</v>
      </c>
      <c r="Q137" s="171">
        <v>0</v>
      </c>
      <c r="R137" s="171">
        <f>Q137*H137</f>
        <v>0</v>
      </c>
      <c r="S137" s="171">
        <v>0</v>
      </c>
      <c r="T137" s="17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3" t="s">
        <v>145</v>
      </c>
      <c r="AT137" s="173" t="s">
        <v>140</v>
      </c>
      <c r="AU137" s="173" t="s">
        <v>83</v>
      </c>
      <c r="AY137" s="15" t="s">
        <v>139</v>
      </c>
      <c r="BE137" s="174">
        <f>IF(N137="základní",J137,0)</f>
        <v>0</v>
      </c>
      <c r="BF137" s="174">
        <f>IF(N137="snížená",J137,0)</f>
        <v>0</v>
      </c>
      <c r="BG137" s="174">
        <f>IF(N137="zákl. přenesená",J137,0)</f>
        <v>0</v>
      </c>
      <c r="BH137" s="174">
        <f>IF(N137="sníž. přenesená",J137,0)</f>
        <v>0</v>
      </c>
      <c r="BI137" s="174">
        <f>IF(N137="nulová",J137,0)</f>
        <v>0</v>
      </c>
      <c r="BJ137" s="15" t="s">
        <v>83</v>
      </c>
      <c r="BK137" s="174">
        <f>ROUND(I137*H137,2)</f>
        <v>0</v>
      </c>
      <c r="BL137" s="15" t="s">
        <v>145</v>
      </c>
      <c r="BM137" s="173" t="s">
        <v>603</v>
      </c>
    </row>
    <row r="138" s="2" customFormat="1" ht="31.93044" customHeight="1">
      <c r="A138" s="34"/>
      <c r="B138" s="161"/>
      <c r="C138" s="162" t="s">
        <v>198</v>
      </c>
      <c r="D138" s="162" t="s">
        <v>140</v>
      </c>
      <c r="E138" s="163" t="s">
        <v>524</v>
      </c>
      <c r="F138" s="164" t="s">
        <v>525</v>
      </c>
      <c r="G138" s="165" t="s">
        <v>155</v>
      </c>
      <c r="H138" s="166">
        <v>40</v>
      </c>
      <c r="I138" s="167"/>
      <c r="J138" s="168">
        <f>ROUND(I138*H138,2)</f>
        <v>0</v>
      </c>
      <c r="K138" s="164" t="s">
        <v>144</v>
      </c>
      <c r="L138" s="35"/>
      <c r="M138" s="169" t="s">
        <v>1</v>
      </c>
      <c r="N138" s="170" t="s">
        <v>40</v>
      </c>
      <c r="O138" s="73"/>
      <c r="P138" s="171">
        <f>O138*H138</f>
        <v>0</v>
      </c>
      <c r="Q138" s="171">
        <v>0</v>
      </c>
      <c r="R138" s="171">
        <f>Q138*H138</f>
        <v>0</v>
      </c>
      <c r="S138" s="171">
        <v>0</v>
      </c>
      <c r="T138" s="172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3" t="s">
        <v>145</v>
      </c>
      <c r="AT138" s="173" t="s">
        <v>140</v>
      </c>
      <c r="AU138" s="173" t="s">
        <v>83</v>
      </c>
      <c r="AY138" s="15" t="s">
        <v>139</v>
      </c>
      <c r="BE138" s="174">
        <f>IF(N138="základní",J138,0)</f>
        <v>0</v>
      </c>
      <c r="BF138" s="174">
        <f>IF(N138="snížená",J138,0)</f>
        <v>0</v>
      </c>
      <c r="BG138" s="174">
        <f>IF(N138="zákl. přenesená",J138,0)</f>
        <v>0</v>
      </c>
      <c r="BH138" s="174">
        <f>IF(N138="sníž. přenesená",J138,0)</f>
        <v>0</v>
      </c>
      <c r="BI138" s="174">
        <f>IF(N138="nulová",J138,0)</f>
        <v>0</v>
      </c>
      <c r="BJ138" s="15" t="s">
        <v>83</v>
      </c>
      <c r="BK138" s="174">
        <f>ROUND(I138*H138,2)</f>
        <v>0</v>
      </c>
      <c r="BL138" s="15" t="s">
        <v>145</v>
      </c>
      <c r="BM138" s="173" t="s">
        <v>604</v>
      </c>
    </row>
    <row r="139" s="2" customFormat="1" ht="95.7913" customHeight="1">
      <c r="A139" s="34"/>
      <c r="B139" s="161"/>
      <c r="C139" s="162" t="s">
        <v>246</v>
      </c>
      <c r="D139" s="162" t="s">
        <v>140</v>
      </c>
      <c r="E139" s="163" t="s">
        <v>188</v>
      </c>
      <c r="F139" s="164" t="s">
        <v>189</v>
      </c>
      <c r="G139" s="165" t="s">
        <v>143</v>
      </c>
      <c r="H139" s="166">
        <v>1</v>
      </c>
      <c r="I139" s="167"/>
      <c r="J139" s="168">
        <f>ROUND(I139*H139,2)</f>
        <v>0</v>
      </c>
      <c r="K139" s="164" t="s">
        <v>144</v>
      </c>
      <c r="L139" s="35"/>
      <c r="M139" s="169" t="s">
        <v>1</v>
      </c>
      <c r="N139" s="170" t="s">
        <v>40</v>
      </c>
      <c r="O139" s="73"/>
      <c r="P139" s="171">
        <f>O139*H139</f>
        <v>0</v>
      </c>
      <c r="Q139" s="171">
        <v>0</v>
      </c>
      <c r="R139" s="171">
        <f>Q139*H139</f>
        <v>0</v>
      </c>
      <c r="S139" s="171">
        <v>0</v>
      </c>
      <c r="T139" s="17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3" t="s">
        <v>145</v>
      </c>
      <c r="AT139" s="173" t="s">
        <v>140</v>
      </c>
      <c r="AU139" s="173" t="s">
        <v>83</v>
      </c>
      <c r="AY139" s="15" t="s">
        <v>139</v>
      </c>
      <c r="BE139" s="174">
        <f>IF(N139="základní",J139,0)</f>
        <v>0</v>
      </c>
      <c r="BF139" s="174">
        <f>IF(N139="snížená",J139,0)</f>
        <v>0</v>
      </c>
      <c r="BG139" s="174">
        <f>IF(N139="zákl. přenesená",J139,0)</f>
        <v>0</v>
      </c>
      <c r="BH139" s="174">
        <f>IF(N139="sníž. přenesená",J139,0)</f>
        <v>0</v>
      </c>
      <c r="BI139" s="174">
        <f>IF(N139="nulová",J139,0)</f>
        <v>0</v>
      </c>
      <c r="BJ139" s="15" t="s">
        <v>83</v>
      </c>
      <c r="BK139" s="174">
        <f>ROUND(I139*H139,2)</f>
        <v>0</v>
      </c>
      <c r="BL139" s="15" t="s">
        <v>145</v>
      </c>
      <c r="BM139" s="173" t="s">
        <v>605</v>
      </c>
    </row>
    <row r="140" s="2" customFormat="1">
      <c r="A140" s="34"/>
      <c r="B140" s="161"/>
      <c r="C140" s="162" t="s">
        <v>8</v>
      </c>
      <c r="D140" s="162" t="s">
        <v>140</v>
      </c>
      <c r="E140" s="163" t="s">
        <v>252</v>
      </c>
      <c r="F140" s="164" t="s">
        <v>253</v>
      </c>
      <c r="G140" s="165" t="s">
        <v>143</v>
      </c>
      <c r="H140" s="166">
        <v>1</v>
      </c>
      <c r="I140" s="167"/>
      <c r="J140" s="168">
        <f>ROUND(I140*H140,2)</f>
        <v>0</v>
      </c>
      <c r="K140" s="164" t="s">
        <v>144</v>
      </c>
      <c r="L140" s="35"/>
      <c r="M140" s="169" t="s">
        <v>1</v>
      </c>
      <c r="N140" s="170" t="s">
        <v>40</v>
      </c>
      <c r="O140" s="73"/>
      <c r="P140" s="171">
        <f>O140*H140</f>
        <v>0</v>
      </c>
      <c r="Q140" s="171">
        <v>0</v>
      </c>
      <c r="R140" s="171">
        <f>Q140*H140</f>
        <v>0</v>
      </c>
      <c r="S140" s="171">
        <v>0</v>
      </c>
      <c r="T140" s="17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3" t="s">
        <v>145</v>
      </c>
      <c r="AT140" s="173" t="s">
        <v>140</v>
      </c>
      <c r="AU140" s="173" t="s">
        <v>83</v>
      </c>
      <c r="AY140" s="15" t="s">
        <v>139</v>
      </c>
      <c r="BE140" s="174">
        <f>IF(N140="základní",J140,0)</f>
        <v>0</v>
      </c>
      <c r="BF140" s="174">
        <f>IF(N140="snížená",J140,0)</f>
        <v>0</v>
      </c>
      <c r="BG140" s="174">
        <f>IF(N140="zákl. přenesená",J140,0)</f>
        <v>0</v>
      </c>
      <c r="BH140" s="174">
        <f>IF(N140="sníž. přenesená",J140,0)</f>
        <v>0</v>
      </c>
      <c r="BI140" s="174">
        <f>IF(N140="nulová",J140,0)</f>
        <v>0</v>
      </c>
      <c r="BJ140" s="15" t="s">
        <v>83</v>
      </c>
      <c r="BK140" s="174">
        <f>ROUND(I140*H140,2)</f>
        <v>0</v>
      </c>
      <c r="BL140" s="15" t="s">
        <v>145</v>
      </c>
      <c r="BM140" s="173" t="s">
        <v>606</v>
      </c>
    </row>
    <row r="141" s="11" customFormat="1" ht="25.92" customHeight="1">
      <c r="A141" s="11"/>
      <c r="B141" s="150"/>
      <c r="C141" s="11"/>
      <c r="D141" s="151" t="s">
        <v>74</v>
      </c>
      <c r="E141" s="152" t="s">
        <v>191</v>
      </c>
      <c r="F141" s="152" t="s">
        <v>192</v>
      </c>
      <c r="G141" s="11"/>
      <c r="H141" s="11"/>
      <c r="I141" s="153"/>
      <c r="J141" s="154">
        <f>BK141</f>
        <v>0</v>
      </c>
      <c r="K141" s="11"/>
      <c r="L141" s="150"/>
      <c r="M141" s="155"/>
      <c r="N141" s="156"/>
      <c r="O141" s="156"/>
      <c r="P141" s="157">
        <f>SUM(P142:P144)</f>
        <v>0</v>
      </c>
      <c r="Q141" s="156"/>
      <c r="R141" s="157">
        <f>SUM(R142:R144)</f>
        <v>0</v>
      </c>
      <c r="S141" s="156"/>
      <c r="T141" s="158">
        <f>SUM(T142:T144)</f>
        <v>0</v>
      </c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R141" s="151" t="s">
        <v>160</v>
      </c>
      <c r="AT141" s="159" t="s">
        <v>74</v>
      </c>
      <c r="AU141" s="159" t="s">
        <v>75</v>
      </c>
      <c r="AY141" s="151" t="s">
        <v>139</v>
      </c>
      <c r="BK141" s="160">
        <f>SUM(BK142:BK144)</f>
        <v>0</v>
      </c>
    </row>
    <row r="142" s="2" customFormat="1" ht="21.28696" customHeight="1">
      <c r="A142" s="34"/>
      <c r="B142" s="161"/>
      <c r="C142" s="162" t="s">
        <v>215</v>
      </c>
      <c r="D142" s="162" t="s">
        <v>140</v>
      </c>
      <c r="E142" s="163" t="s">
        <v>194</v>
      </c>
      <c r="F142" s="164" t="s">
        <v>195</v>
      </c>
      <c r="G142" s="165" t="s">
        <v>196</v>
      </c>
      <c r="H142" s="190"/>
      <c r="I142" s="167"/>
      <c r="J142" s="168">
        <f>ROUND(I142*H142,2)</f>
        <v>0</v>
      </c>
      <c r="K142" s="164" t="s">
        <v>144</v>
      </c>
      <c r="L142" s="35"/>
      <c r="M142" s="169" t="s">
        <v>1</v>
      </c>
      <c r="N142" s="170" t="s">
        <v>40</v>
      </c>
      <c r="O142" s="73"/>
      <c r="P142" s="171">
        <f>O142*H142</f>
        <v>0</v>
      </c>
      <c r="Q142" s="171">
        <v>0</v>
      </c>
      <c r="R142" s="171">
        <f>Q142*H142</f>
        <v>0</v>
      </c>
      <c r="S142" s="171">
        <v>0</v>
      </c>
      <c r="T142" s="172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3" t="s">
        <v>138</v>
      </c>
      <c r="AT142" s="173" t="s">
        <v>140</v>
      </c>
      <c r="AU142" s="173" t="s">
        <v>83</v>
      </c>
      <c r="AY142" s="15" t="s">
        <v>139</v>
      </c>
      <c r="BE142" s="174">
        <f>IF(N142="základní",J142,0)</f>
        <v>0</v>
      </c>
      <c r="BF142" s="174">
        <f>IF(N142="snížená",J142,0)</f>
        <v>0</v>
      </c>
      <c r="BG142" s="174">
        <f>IF(N142="zákl. přenesená",J142,0)</f>
        <v>0</v>
      </c>
      <c r="BH142" s="174">
        <f>IF(N142="sníž. přenesená",J142,0)</f>
        <v>0</v>
      </c>
      <c r="BI142" s="174">
        <f>IF(N142="nulová",J142,0)</f>
        <v>0</v>
      </c>
      <c r="BJ142" s="15" t="s">
        <v>83</v>
      </c>
      <c r="BK142" s="174">
        <f>ROUND(I142*H142,2)</f>
        <v>0</v>
      </c>
      <c r="BL142" s="15" t="s">
        <v>138</v>
      </c>
      <c r="BM142" s="173" t="s">
        <v>607</v>
      </c>
    </row>
    <row r="143" s="2" customFormat="1" ht="15.02609" customHeight="1">
      <c r="A143" s="34"/>
      <c r="B143" s="161"/>
      <c r="C143" s="162" t="s">
        <v>255</v>
      </c>
      <c r="D143" s="162" t="s">
        <v>140</v>
      </c>
      <c r="E143" s="163" t="s">
        <v>199</v>
      </c>
      <c r="F143" s="164" t="s">
        <v>200</v>
      </c>
      <c r="G143" s="165" t="s">
        <v>201</v>
      </c>
      <c r="H143" s="166">
        <v>1</v>
      </c>
      <c r="I143" s="167"/>
      <c r="J143" s="168">
        <f>ROUND(I143*H143,2)</f>
        <v>0</v>
      </c>
      <c r="K143" s="164" t="s">
        <v>144</v>
      </c>
      <c r="L143" s="35"/>
      <c r="M143" s="169" t="s">
        <v>1</v>
      </c>
      <c r="N143" s="170" t="s">
        <v>40</v>
      </c>
      <c r="O143" s="73"/>
      <c r="P143" s="171">
        <f>O143*H143</f>
        <v>0</v>
      </c>
      <c r="Q143" s="171">
        <v>0</v>
      </c>
      <c r="R143" s="171">
        <f>Q143*H143</f>
        <v>0</v>
      </c>
      <c r="S143" s="171">
        <v>0</v>
      </c>
      <c r="T143" s="17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3" t="s">
        <v>138</v>
      </c>
      <c r="AT143" s="173" t="s">
        <v>140</v>
      </c>
      <c r="AU143" s="173" t="s">
        <v>83</v>
      </c>
      <c r="AY143" s="15" t="s">
        <v>139</v>
      </c>
      <c r="BE143" s="174">
        <f>IF(N143="základní",J143,0)</f>
        <v>0</v>
      </c>
      <c r="BF143" s="174">
        <f>IF(N143="snížená",J143,0)</f>
        <v>0</v>
      </c>
      <c r="BG143" s="174">
        <f>IF(N143="zákl. přenesená",J143,0)</f>
        <v>0</v>
      </c>
      <c r="BH143" s="174">
        <f>IF(N143="sníž. přenesená",J143,0)</f>
        <v>0</v>
      </c>
      <c r="BI143" s="174">
        <f>IF(N143="nulová",J143,0)</f>
        <v>0</v>
      </c>
      <c r="BJ143" s="15" t="s">
        <v>83</v>
      </c>
      <c r="BK143" s="174">
        <f>ROUND(I143*H143,2)</f>
        <v>0</v>
      </c>
      <c r="BL143" s="15" t="s">
        <v>138</v>
      </c>
      <c r="BM143" s="173" t="s">
        <v>608</v>
      </c>
    </row>
    <row r="144" s="2" customFormat="1">
      <c r="A144" s="34"/>
      <c r="B144" s="35"/>
      <c r="C144" s="34"/>
      <c r="D144" s="185" t="s">
        <v>172</v>
      </c>
      <c r="E144" s="34"/>
      <c r="F144" s="186" t="s">
        <v>203</v>
      </c>
      <c r="G144" s="34"/>
      <c r="H144" s="34"/>
      <c r="I144" s="187"/>
      <c r="J144" s="34"/>
      <c r="K144" s="34"/>
      <c r="L144" s="35"/>
      <c r="M144" s="191"/>
      <c r="N144" s="192"/>
      <c r="O144" s="193"/>
      <c r="P144" s="193"/>
      <c r="Q144" s="193"/>
      <c r="R144" s="193"/>
      <c r="S144" s="193"/>
      <c r="T144" s="19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5" t="s">
        <v>172</v>
      </c>
      <c r="AU144" s="15" t="s">
        <v>83</v>
      </c>
    </row>
    <row r="145" s="2" customFormat="1" ht="6.96" customHeight="1">
      <c r="A145" s="34"/>
      <c r="B145" s="56"/>
      <c r="C145" s="57"/>
      <c r="D145" s="57"/>
      <c r="E145" s="57"/>
      <c r="F145" s="57"/>
      <c r="G145" s="57"/>
      <c r="H145" s="57"/>
      <c r="I145" s="57"/>
      <c r="J145" s="57"/>
      <c r="K145" s="57"/>
      <c r="L145" s="35"/>
      <c r="M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</row>
  </sheetData>
  <autoFilter ref="C119:K144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574219" style="1" customWidth="1"/>
    <col min="2" max="2" width="1.148438" style="1" customWidth="1"/>
    <col min="3" max="3" width="4.292969" style="1" customWidth="1"/>
    <col min="4" max="4" width="4.433594" style="1" customWidth="1"/>
    <col min="5" max="5" width="17.57422" style="1" customWidth="1"/>
    <col min="6" max="6" width="52.15234" style="1" customWidth="1"/>
    <col min="7" max="7" width="7.722656" style="1" customWidth="1"/>
    <col min="8" max="8" width="14.29297" style="1" customWidth="1"/>
    <col min="9" max="9" width="16.15234" style="1" customWidth="1"/>
    <col min="10" max="10" width="22.86328" style="1" customWidth="1"/>
    <col min="11" max="11" width="22.86328" style="1" customWidth="1"/>
    <col min="12" max="12" width="9.574219" style="1" customWidth="1"/>
    <col min="13" max="13" width="11.15234" style="1" hidden="1" customWidth="1"/>
    <col min="14" max="14" width="9.140625" style="1" hidden="1"/>
    <col min="15" max="15" width="14.57422" style="1" hidden="1" customWidth="1"/>
    <col min="16" max="16" width="14.57422" style="1" hidden="1" customWidth="1"/>
    <col min="17" max="17" width="14.57422" style="1" hidden="1" customWidth="1"/>
    <col min="18" max="18" width="14.57422" style="1" hidden="1" customWidth="1"/>
    <col min="19" max="19" width="14.57422" style="1" hidden="1" customWidth="1"/>
    <col min="20" max="20" width="14.57422" style="1" hidden="1" customWidth="1"/>
    <col min="21" max="21" width="16.72266" style="1" hidden="1" customWidth="1"/>
    <col min="22" max="22" width="12.72266" style="1" customWidth="1"/>
    <col min="23" max="23" width="16.72266" style="1" customWidth="1"/>
    <col min="24" max="24" width="12.72266" style="1" customWidth="1"/>
    <col min="25" max="25" width="15.43359" style="1" customWidth="1"/>
    <col min="26" max="26" width="11.29297" style="1" customWidth="1"/>
    <col min="27" max="27" width="15.43359" style="1" customWidth="1"/>
    <col min="28" max="28" width="16.72266" style="1" customWidth="1"/>
    <col min="29" max="29" width="11.29297" style="1" customWidth="1"/>
    <col min="30" max="30" width="15.43359" style="1" customWidth="1"/>
    <col min="31" max="31" width="16.72266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="1" customFormat="1" ht="24.96" customHeight="1">
      <c r="B4" s="18"/>
      <c r="D4" s="19" t="s">
        <v>113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26.92174" customHeight="1">
      <c r="B7" s="18"/>
      <c r="E7" s="117" t="str">
        <f>'Rekapitulace stavby'!K6</f>
        <v>Údržba, opravy a odstraňování závad u SPS v obvodu OŘ Ostrava 2020-2023, Oprava osvětlení ON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114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5.02609" customHeight="1">
      <c r="A9" s="34"/>
      <c r="B9" s="35"/>
      <c r="C9" s="34"/>
      <c r="D9" s="34"/>
      <c r="E9" s="63" t="s">
        <v>115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8. 3. 2021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27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27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25</v>
      </c>
      <c r="J23" s="2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33</v>
      </c>
      <c r="F24" s="34"/>
      <c r="G24" s="34"/>
      <c r="H24" s="34"/>
      <c r="I24" s="28" t="s">
        <v>27</v>
      </c>
      <c r="J24" s="2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5.02609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35</v>
      </c>
      <c r="E30" s="34"/>
      <c r="F30" s="34"/>
      <c r="G30" s="34"/>
      <c r="H30" s="34"/>
      <c r="I30" s="34"/>
      <c r="J30" s="92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37</v>
      </c>
      <c r="G32" s="34"/>
      <c r="H32" s="34"/>
      <c r="I32" s="39" t="s">
        <v>36</v>
      </c>
      <c r="J32" s="39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39</v>
      </c>
      <c r="E33" s="28" t="s">
        <v>40</v>
      </c>
      <c r="F33" s="123">
        <f>ROUND((SUM(BE118:BE136)),  2)</f>
        <v>0</v>
      </c>
      <c r="G33" s="34"/>
      <c r="H33" s="34"/>
      <c r="I33" s="124">
        <v>0.20999999999999999</v>
      </c>
      <c r="J33" s="123">
        <f>ROUND(((SUM(BE118:BE136))*I33),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41</v>
      </c>
      <c r="F34" s="123">
        <f>ROUND((SUM(BF118:BF136)),  2)</f>
        <v>0</v>
      </c>
      <c r="G34" s="34"/>
      <c r="H34" s="34"/>
      <c r="I34" s="124">
        <v>0.14999999999999999</v>
      </c>
      <c r="J34" s="123">
        <f>ROUND(((SUM(BF118:BF136))*I34),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42</v>
      </c>
      <c r="F35" s="123">
        <f>ROUND((SUM(BG118:BG136)),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43</v>
      </c>
      <c r="F36" s="123">
        <f>ROUND((SUM(BH118:BH136)),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44</v>
      </c>
      <c r="F37" s="123">
        <f>ROUND((SUM(BI118:BI136)),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45</v>
      </c>
      <c r="E39" s="77"/>
      <c r="F39" s="77"/>
      <c r="G39" s="127" t="s">
        <v>46</v>
      </c>
      <c r="H39" s="128" t="s">
        <v>47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50</v>
      </c>
      <c r="E61" s="37"/>
      <c r="F61" s="131" t="s">
        <v>51</v>
      </c>
      <c r="G61" s="54" t="s">
        <v>50</v>
      </c>
      <c r="H61" s="37"/>
      <c r="I61" s="37"/>
      <c r="J61" s="132" t="s">
        <v>51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50</v>
      </c>
      <c r="E76" s="37"/>
      <c r="F76" s="131" t="s">
        <v>51</v>
      </c>
      <c r="G76" s="54" t="s">
        <v>50</v>
      </c>
      <c r="H76" s="37"/>
      <c r="I76" s="37"/>
      <c r="J76" s="132" t="s">
        <v>51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116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92174" customHeight="1">
      <c r="A85" s="34"/>
      <c r="B85" s="35"/>
      <c r="C85" s="34"/>
      <c r="D85" s="34"/>
      <c r="E85" s="117" t="str">
        <f>E7</f>
        <v>Údržba, opravy a odstraňování závad u SPS v obvodu OŘ Ostrava 2020-2023, Oprava osvětlení ON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114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5.02609" customHeight="1">
      <c r="A87" s="34"/>
      <c r="B87" s="35"/>
      <c r="C87" s="34"/>
      <c r="D87" s="34"/>
      <c r="E87" s="63" t="str">
        <f>E9</f>
        <v>SO01 - Oprava osvětlení VB žst. Budišov nad Budišovkou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obvod OŘ Ostrava</v>
      </c>
      <c r="G89" s="34"/>
      <c r="H89" s="34"/>
      <c r="I89" s="28" t="s">
        <v>22</v>
      </c>
      <c r="J89" s="65" t="str">
        <f>IF(J12="","",J12)</f>
        <v>8. 3. 2021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4.92174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30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4.92174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>Ing. Martin Stacho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117</v>
      </c>
      <c r="D94" s="125"/>
      <c r="E94" s="125"/>
      <c r="F94" s="125"/>
      <c r="G94" s="125"/>
      <c r="H94" s="125"/>
      <c r="I94" s="125"/>
      <c r="J94" s="134" t="s">
        <v>118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119</v>
      </c>
      <c r="D96" s="34"/>
      <c r="E96" s="34"/>
      <c r="F96" s="34"/>
      <c r="G96" s="34"/>
      <c r="H96" s="34"/>
      <c r="I96" s="34"/>
      <c r="J96" s="92">
        <f>J118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120</v>
      </c>
    </row>
    <row r="97" s="9" customFormat="1" ht="24.96" customHeight="1">
      <c r="A97" s="9"/>
      <c r="B97" s="136"/>
      <c r="C97" s="9"/>
      <c r="D97" s="137" t="s">
        <v>121</v>
      </c>
      <c r="E97" s="138"/>
      <c r="F97" s="138"/>
      <c r="G97" s="138"/>
      <c r="H97" s="138"/>
      <c r="I97" s="138"/>
      <c r="J97" s="139">
        <f>J119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36"/>
      <c r="C98" s="9"/>
      <c r="D98" s="137" t="s">
        <v>122</v>
      </c>
      <c r="E98" s="138"/>
      <c r="F98" s="138"/>
      <c r="G98" s="138"/>
      <c r="H98" s="138"/>
      <c r="I98" s="138"/>
      <c r="J98" s="139">
        <f>J133</f>
        <v>0</v>
      </c>
      <c r="K98" s="9"/>
      <c r="L98" s="13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123</v>
      </c>
      <c r="D105" s="34"/>
      <c r="E105" s="34"/>
      <c r="F105" s="34"/>
      <c r="G105" s="34"/>
      <c r="H105" s="34"/>
      <c r="I105" s="34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6.92174" customHeight="1">
      <c r="A108" s="34"/>
      <c r="B108" s="35"/>
      <c r="C108" s="34"/>
      <c r="D108" s="34"/>
      <c r="E108" s="117" t="str">
        <f>E7</f>
        <v>Údržba, opravy a odstraňování závad u SPS v obvodu OŘ Ostrava 2020-2023, Oprava osvětlení ON</v>
      </c>
      <c r="F108" s="28"/>
      <c r="G108" s="28"/>
      <c r="H108" s="28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114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5.02609" customHeight="1">
      <c r="A110" s="34"/>
      <c r="B110" s="35"/>
      <c r="C110" s="34"/>
      <c r="D110" s="34"/>
      <c r="E110" s="63" t="str">
        <f>E9</f>
        <v>SO01 - Oprava osvětlení VB žst. Budišov nad Budišovkou</v>
      </c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20</v>
      </c>
      <c r="D112" s="34"/>
      <c r="E112" s="34"/>
      <c r="F112" s="23" t="str">
        <f>F12</f>
        <v>obvod OŘ Ostrava</v>
      </c>
      <c r="G112" s="34"/>
      <c r="H112" s="34"/>
      <c r="I112" s="28" t="s">
        <v>22</v>
      </c>
      <c r="J112" s="65" t="str">
        <f>IF(J12="","",J12)</f>
        <v>8. 3. 2021</v>
      </c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4.92174" customHeight="1">
      <c r="A114" s="34"/>
      <c r="B114" s="35"/>
      <c r="C114" s="28" t="s">
        <v>24</v>
      </c>
      <c r="D114" s="34"/>
      <c r="E114" s="34"/>
      <c r="F114" s="23" t="str">
        <f>E15</f>
        <v xml:space="preserve"> </v>
      </c>
      <c r="G114" s="34"/>
      <c r="H114" s="34"/>
      <c r="I114" s="28" t="s">
        <v>30</v>
      </c>
      <c r="J114" s="32" t="str">
        <f>E21</f>
        <v xml:space="preserve"> 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4.92174" customHeight="1">
      <c r="A115" s="34"/>
      <c r="B115" s="35"/>
      <c r="C115" s="28" t="s">
        <v>28</v>
      </c>
      <c r="D115" s="34"/>
      <c r="E115" s="34"/>
      <c r="F115" s="23" t="str">
        <f>IF(E18="","",E18)</f>
        <v>Vyplň údaj</v>
      </c>
      <c r="G115" s="34"/>
      <c r="H115" s="34"/>
      <c r="I115" s="28" t="s">
        <v>32</v>
      </c>
      <c r="J115" s="32" t="str">
        <f>E24</f>
        <v>Ing. Martin Stacho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0" customFormat="1" ht="29.28" customHeight="1">
      <c r="A117" s="140"/>
      <c r="B117" s="141"/>
      <c r="C117" s="142" t="s">
        <v>124</v>
      </c>
      <c r="D117" s="143" t="s">
        <v>60</v>
      </c>
      <c r="E117" s="143" t="s">
        <v>56</v>
      </c>
      <c r="F117" s="143" t="s">
        <v>57</v>
      </c>
      <c r="G117" s="143" t="s">
        <v>125</v>
      </c>
      <c r="H117" s="143" t="s">
        <v>126</v>
      </c>
      <c r="I117" s="143" t="s">
        <v>127</v>
      </c>
      <c r="J117" s="143" t="s">
        <v>118</v>
      </c>
      <c r="K117" s="144" t="s">
        <v>128</v>
      </c>
      <c r="L117" s="145"/>
      <c r="M117" s="82" t="s">
        <v>1</v>
      </c>
      <c r="N117" s="83" t="s">
        <v>39</v>
      </c>
      <c r="O117" s="83" t="s">
        <v>129</v>
      </c>
      <c r="P117" s="83" t="s">
        <v>130</v>
      </c>
      <c r="Q117" s="83" t="s">
        <v>131</v>
      </c>
      <c r="R117" s="83" t="s">
        <v>132</v>
      </c>
      <c r="S117" s="83" t="s">
        <v>133</v>
      </c>
      <c r="T117" s="84" t="s">
        <v>134</v>
      </c>
      <c r="U117" s="140"/>
      <c r="V117" s="140"/>
      <c r="W117" s="140"/>
      <c r="X117" s="140"/>
      <c r="Y117" s="140"/>
      <c r="Z117" s="140"/>
      <c r="AA117" s="140"/>
      <c r="AB117" s="140"/>
      <c r="AC117" s="140"/>
      <c r="AD117" s="140"/>
      <c r="AE117" s="140"/>
    </row>
    <row r="118" s="2" customFormat="1" ht="22.8" customHeight="1">
      <c r="A118" s="34"/>
      <c r="B118" s="35"/>
      <c r="C118" s="89" t="s">
        <v>135</v>
      </c>
      <c r="D118" s="34"/>
      <c r="E118" s="34"/>
      <c r="F118" s="34"/>
      <c r="G118" s="34"/>
      <c r="H118" s="34"/>
      <c r="I118" s="34"/>
      <c r="J118" s="146">
        <f>BK118</f>
        <v>0</v>
      </c>
      <c r="K118" s="34"/>
      <c r="L118" s="35"/>
      <c r="M118" s="85"/>
      <c r="N118" s="69"/>
      <c r="O118" s="86"/>
      <c r="P118" s="147">
        <f>P119+P133</f>
        <v>0</v>
      </c>
      <c r="Q118" s="86"/>
      <c r="R118" s="147">
        <f>R119+R133</f>
        <v>0</v>
      </c>
      <c r="S118" s="86"/>
      <c r="T118" s="148">
        <f>T119+T133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5" t="s">
        <v>74</v>
      </c>
      <c r="AU118" s="15" t="s">
        <v>120</v>
      </c>
      <c r="BK118" s="149">
        <f>BK119+BK133</f>
        <v>0</v>
      </c>
    </row>
    <row r="119" s="11" customFormat="1" ht="25.92" customHeight="1">
      <c r="A119" s="11"/>
      <c r="B119" s="150"/>
      <c r="C119" s="11"/>
      <c r="D119" s="151" t="s">
        <v>74</v>
      </c>
      <c r="E119" s="152" t="s">
        <v>136</v>
      </c>
      <c r="F119" s="152" t="s">
        <v>137</v>
      </c>
      <c r="G119" s="11"/>
      <c r="H119" s="11"/>
      <c r="I119" s="153"/>
      <c r="J119" s="154">
        <f>BK119</f>
        <v>0</v>
      </c>
      <c r="K119" s="11"/>
      <c r="L119" s="150"/>
      <c r="M119" s="155"/>
      <c r="N119" s="156"/>
      <c r="O119" s="156"/>
      <c r="P119" s="157">
        <f>SUM(P120:P132)</f>
        <v>0</v>
      </c>
      <c r="Q119" s="156"/>
      <c r="R119" s="157">
        <f>SUM(R120:R132)</f>
        <v>0</v>
      </c>
      <c r="S119" s="156"/>
      <c r="T119" s="158">
        <f>SUM(T120:T132)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151" t="s">
        <v>138</v>
      </c>
      <c r="AT119" s="159" t="s">
        <v>74</v>
      </c>
      <c r="AU119" s="159" t="s">
        <v>75</v>
      </c>
      <c r="AY119" s="151" t="s">
        <v>139</v>
      </c>
      <c r="BK119" s="160">
        <f>SUM(BK120:BK132)</f>
        <v>0</v>
      </c>
    </row>
    <row r="120" s="2" customFormat="1">
      <c r="A120" s="34"/>
      <c r="B120" s="161"/>
      <c r="C120" s="162" t="s">
        <v>83</v>
      </c>
      <c r="D120" s="162" t="s">
        <v>140</v>
      </c>
      <c r="E120" s="163" t="s">
        <v>141</v>
      </c>
      <c r="F120" s="164" t="s">
        <v>142</v>
      </c>
      <c r="G120" s="165" t="s">
        <v>143</v>
      </c>
      <c r="H120" s="166">
        <v>5</v>
      </c>
      <c r="I120" s="167"/>
      <c r="J120" s="168">
        <f>ROUND(I120*H120,2)</f>
        <v>0</v>
      </c>
      <c r="K120" s="164" t="s">
        <v>144</v>
      </c>
      <c r="L120" s="35"/>
      <c r="M120" s="169" t="s">
        <v>1</v>
      </c>
      <c r="N120" s="170" t="s">
        <v>40</v>
      </c>
      <c r="O120" s="73"/>
      <c r="P120" s="171">
        <f>O120*H120</f>
        <v>0</v>
      </c>
      <c r="Q120" s="171">
        <v>0</v>
      </c>
      <c r="R120" s="171">
        <f>Q120*H120</f>
        <v>0</v>
      </c>
      <c r="S120" s="171">
        <v>0</v>
      </c>
      <c r="T120" s="172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73" t="s">
        <v>145</v>
      </c>
      <c r="AT120" s="173" t="s">
        <v>140</v>
      </c>
      <c r="AU120" s="173" t="s">
        <v>83</v>
      </c>
      <c r="AY120" s="15" t="s">
        <v>139</v>
      </c>
      <c r="BE120" s="174">
        <f>IF(N120="základní",J120,0)</f>
        <v>0</v>
      </c>
      <c r="BF120" s="174">
        <f>IF(N120="snížená",J120,0)</f>
        <v>0</v>
      </c>
      <c r="BG120" s="174">
        <f>IF(N120="zákl. přenesená",J120,0)</f>
        <v>0</v>
      </c>
      <c r="BH120" s="174">
        <f>IF(N120="sníž. přenesená",J120,0)</f>
        <v>0</v>
      </c>
      <c r="BI120" s="174">
        <f>IF(N120="nulová",J120,0)</f>
        <v>0</v>
      </c>
      <c r="BJ120" s="15" t="s">
        <v>83</v>
      </c>
      <c r="BK120" s="174">
        <f>ROUND(I120*H120,2)</f>
        <v>0</v>
      </c>
      <c r="BL120" s="15" t="s">
        <v>145</v>
      </c>
      <c r="BM120" s="173" t="s">
        <v>146</v>
      </c>
    </row>
    <row r="121" s="2" customFormat="1">
      <c r="A121" s="34"/>
      <c r="B121" s="161"/>
      <c r="C121" s="175" t="s">
        <v>85</v>
      </c>
      <c r="D121" s="175" t="s">
        <v>147</v>
      </c>
      <c r="E121" s="176" t="s">
        <v>148</v>
      </c>
      <c r="F121" s="177" t="s">
        <v>149</v>
      </c>
      <c r="G121" s="178" t="s">
        <v>143</v>
      </c>
      <c r="H121" s="179">
        <v>5</v>
      </c>
      <c r="I121" s="180"/>
      <c r="J121" s="181">
        <f>ROUND(I121*H121,2)</f>
        <v>0</v>
      </c>
      <c r="K121" s="177" t="s">
        <v>144</v>
      </c>
      <c r="L121" s="182"/>
      <c r="M121" s="183" t="s">
        <v>1</v>
      </c>
      <c r="N121" s="184" t="s">
        <v>40</v>
      </c>
      <c r="O121" s="73"/>
      <c r="P121" s="171">
        <f>O121*H121</f>
        <v>0</v>
      </c>
      <c r="Q121" s="171">
        <v>0</v>
      </c>
      <c r="R121" s="171">
        <f>Q121*H121</f>
        <v>0</v>
      </c>
      <c r="S121" s="171">
        <v>0</v>
      </c>
      <c r="T121" s="17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73" t="s">
        <v>150</v>
      </c>
      <c r="AT121" s="173" t="s">
        <v>147</v>
      </c>
      <c r="AU121" s="173" t="s">
        <v>83</v>
      </c>
      <c r="AY121" s="15" t="s">
        <v>139</v>
      </c>
      <c r="BE121" s="174">
        <f>IF(N121="základní",J121,0)</f>
        <v>0</v>
      </c>
      <c r="BF121" s="174">
        <f>IF(N121="snížená",J121,0)</f>
        <v>0</v>
      </c>
      <c r="BG121" s="174">
        <f>IF(N121="zákl. přenesená",J121,0)</f>
        <v>0</v>
      </c>
      <c r="BH121" s="174">
        <f>IF(N121="sníž. přenesená",J121,0)</f>
        <v>0</v>
      </c>
      <c r="BI121" s="174">
        <f>IF(N121="nulová",J121,0)</f>
        <v>0</v>
      </c>
      <c r="BJ121" s="15" t="s">
        <v>83</v>
      </c>
      <c r="BK121" s="174">
        <f>ROUND(I121*H121,2)</f>
        <v>0</v>
      </c>
      <c r="BL121" s="15" t="s">
        <v>150</v>
      </c>
      <c r="BM121" s="173" t="s">
        <v>151</v>
      </c>
    </row>
    <row r="122" s="2" customFormat="1" ht="31.93044" customHeight="1">
      <c r="A122" s="34"/>
      <c r="B122" s="161"/>
      <c r="C122" s="162" t="s">
        <v>152</v>
      </c>
      <c r="D122" s="162" t="s">
        <v>140</v>
      </c>
      <c r="E122" s="163" t="s">
        <v>153</v>
      </c>
      <c r="F122" s="164" t="s">
        <v>154</v>
      </c>
      <c r="G122" s="165" t="s">
        <v>155</v>
      </c>
      <c r="H122" s="166">
        <v>25</v>
      </c>
      <c r="I122" s="167"/>
      <c r="J122" s="168">
        <f>ROUND(I122*H122,2)</f>
        <v>0</v>
      </c>
      <c r="K122" s="164" t="s">
        <v>144</v>
      </c>
      <c r="L122" s="35"/>
      <c r="M122" s="169" t="s">
        <v>1</v>
      </c>
      <c r="N122" s="170" t="s">
        <v>40</v>
      </c>
      <c r="O122" s="73"/>
      <c r="P122" s="171">
        <f>O122*H122</f>
        <v>0</v>
      </c>
      <c r="Q122" s="171">
        <v>0</v>
      </c>
      <c r="R122" s="171">
        <f>Q122*H122</f>
        <v>0</v>
      </c>
      <c r="S122" s="171">
        <v>0</v>
      </c>
      <c r="T122" s="172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73" t="s">
        <v>145</v>
      </c>
      <c r="AT122" s="173" t="s">
        <v>140</v>
      </c>
      <c r="AU122" s="173" t="s">
        <v>83</v>
      </c>
      <c r="AY122" s="15" t="s">
        <v>139</v>
      </c>
      <c r="BE122" s="174">
        <f>IF(N122="základní",J122,0)</f>
        <v>0</v>
      </c>
      <c r="BF122" s="174">
        <f>IF(N122="snížená",J122,0)</f>
        <v>0</v>
      </c>
      <c r="BG122" s="174">
        <f>IF(N122="zákl. přenesená",J122,0)</f>
        <v>0</v>
      </c>
      <c r="BH122" s="174">
        <f>IF(N122="sníž. přenesená",J122,0)</f>
        <v>0</v>
      </c>
      <c r="BI122" s="174">
        <f>IF(N122="nulová",J122,0)</f>
        <v>0</v>
      </c>
      <c r="BJ122" s="15" t="s">
        <v>83</v>
      </c>
      <c r="BK122" s="174">
        <f>ROUND(I122*H122,2)</f>
        <v>0</v>
      </c>
      <c r="BL122" s="15" t="s">
        <v>145</v>
      </c>
      <c r="BM122" s="173" t="s">
        <v>156</v>
      </c>
    </row>
    <row r="123" s="2" customFormat="1" ht="31.93044" customHeight="1">
      <c r="A123" s="34"/>
      <c r="B123" s="161"/>
      <c r="C123" s="175" t="s">
        <v>138</v>
      </c>
      <c r="D123" s="175" t="s">
        <v>147</v>
      </c>
      <c r="E123" s="176" t="s">
        <v>157</v>
      </c>
      <c r="F123" s="177" t="s">
        <v>158</v>
      </c>
      <c r="G123" s="178" t="s">
        <v>155</v>
      </c>
      <c r="H123" s="179">
        <v>25</v>
      </c>
      <c r="I123" s="180"/>
      <c r="J123" s="181">
        <f>ROUND(I123*H123,2)</f>
        <v>0</v>
      </c>
      <c r="K123" s="177" t="s">
        <v>144</v>
      </c>
      <c r="L123" s="182"/>
      <c r="M123" s="183" t="s">
        <v>1</v>
      </c>
      <c r="N123" s="184" t="s">
        <v>40</v>
      </c>
      <c r="O123" s="73"/>
      <c r="P123" s="171">
        <f>O123*H123</f>
        <v>0</v>
      </c>
      <c r="Q123" s="171">
        <v>0</v>
      </c>
      <c r="R123" s="171">
        <f>Q123*H123</f>
        <v>0</v>
      </c>
      <c r="S123" s="171">
        <v>0</v>
      </c>
      <c r="T123" s="17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3" t="s">
        <v>150</v>
      </c>
      <c r="AT123" s="173" t="s">
        <v>147</v>
      </c>
      <c r="AU123" s="173" t="s">
        <v>83</v>
      </c>
      <c r="AY123" s="15" t="s">
        <v>139</v>
      </c>
      <c r="BE123" s="174">
        <f>IF(N123="základní",J123,0)</f>
        <v>0</v>
      </c>
      <c r="BF123" s="174">
        <f>IF(N123="snížená",J123,0)</f>
        <v>0</v>
      </c>
      <c r="BG123" s="174">
        <f>IF(N123="zákl. přenesená",J123,0)</f>
        <v>0</v>
      </c>
      <c r="BH123" s="174">
        <f>IF(N123="sníž. přenesená",J123,0)</f>
        <v>0</v>
      </c>
      <c r="BI123" s="174">
        <f>IF(N123="nulová",J123,0)</f>
        <v>0</v>
      </c>
      <c r="BJ123" s="15" t="s">
        <v>83</v>
      </c>
      <c r="BK123" s="174">
        <f>ROUND(I123*H123,2)</f>
        <v>0</v>
      </c>
      <c r="BL123" s="15" t="s">
        <v>150</v>
      </c>
      <c r="BM123" s="173" t="s">
        <v>159</v>
      </c>
    </row>
    <row r="124" s="2" customFormat="1" ht="74.50435" customHeight="1">
      <c r="A124" s="34"/>
      <c r="B124" s="161"/>
      <c r="C124" s="162" t="s">
        <v>160</v>
      </c>
      <c r="D124" s="162" t="s">
        <v>140</v>
      </c>
      <c r="E124" s="163" t="s">
        <v>161</v>
      </c>
      <c r="F124" s="164" t="s">
        <v>162</v>
      </c>
      <c r="G124" s="165" t="s">
        <v>143</v>
      </c>
      <c r="H124" s="166">
        <v>14</v>
      </c>
      <c r="I124" s="167"/>
      <c r="J124" s="168">
        <f>ROUND(I124*H124,2)</f>
        <v>0</v>
      </c>
      <c r="K124" s="164" t="s">
        <v>144</v>
      </c>
      <c r="L124" s="35"/>
      <c r="M124" s="169" t="s">
        <v>1</v>
      </c>
      <c r="N124" s="170" t="s">
        <v>40</v>
      </c>
      <c r="O124" s="73"/>
      <c r="P124" s="171">
        <f>O124*H124</f>
        <v>0</v>
      </c>
      <c r="Q124" s="171">
        <v>0</v>
      </c>
      <c r="R124" s="171">
        <f>Q124*H124</f>
        <v>0</v>
      </c>
      <c r="S124" s="171">
        <v>0</v>
      </c>
      <c r="T124" s="17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73" t="s">
        <v>145</v>
      </c>
      <c r="AT124" s="173" t="s">
        <v>140</v>
      </c>
      <c r="AU124" s="173" t="s">
        <v>83</v>
      </c>
      <c r="AY124" s="15" t="s">
        <v>139</v>
      </c>
      <c r="BE124" s="174">
        <f>IF(N124="základní",J124,0)</f>
        <v>0</v>
      </c>
      <c r="BF124" s="174">
        <f>IF(N124="snížená",J124,0)</f>
        <v>0</v>
      </c>
      <c r="BG124" s="174">
        <f>IF(N124="zákl. přenesená",J124,0)</f>
        <v>0</v>
      </c>
      <c r="BH124" s="174">
        <f>IF(N124="sníž. přenesená",J124,0)</f>
        <v>0</v>
      </c>
      <c r="BI124" s="174">
        <f>IF(N124="nulová",J124,0)</f>
        <v>0</v>
      </c>
      <c r="BJ124" s="15" t="s">
        <v>83</v>
      </c>
      <c r="BK124" s="174">
        <f>ROUND(I124*H124,2)</f>
        <v>0</v>
      </c>
      <c r="BL124" s="15" t="s">
        <v>145</v>
      </c>
      <c r="BM124" s="173" t="s">
        <v>163</v>
      </c>
    </row>
    <row r="125" s="2" customFormat="1" ht="42.57392" customHeight="1">
      <c r="A125" s="34"/>
      <c r="B125" s="161"/>
      <c r="C125" s="162" t="s">
        <v>164</v>
      </c>
      <c r="D125" s="162" t="s">
        <v>140</v>
      </c>
      <c r="E125" s="163" t="s">
        <v>165</v>
      </c>
      <c r="F125" s="164" t="s">
        <v>166</v>
      </c>
      <c r="G125" s="165" t="s">
        <v>143</v>
      </c>
      <c r="H125" s="166">
        <v>5</v>
      </c>
      <c r="I125" s="167"/>
      <c r="J125" s="168">
        <f>ROUND(I125*H125,2)</f>
        <v>0</v>
      </c>
      <c r="K125" s="164" t="s">
        <v>144</v>
      </c>
      <c r="L125" s="35"/>
      <c r="M125" s="169" t="s">
        <v>1</v>
      </c>
      <c r="N125" s="170" t="s">
        <v>40</v>
      </c>
      <c r="O125" s="73"/>
      <c r="P125" s="171">
        <f>O125*H125</f>
        <v>0</v>
      </c>
      <c r="Q125" s="171">
        <v>0</v>
      </c>
      <c r="R125" s="171">
        <f>Q125*H125</f>
        <v>0</v>
      </c>
      <c r="S125" s="171">
        <v>0</v>
      </c>
      <c r="T125" s="17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3" t="s">
        <v>145</v>
      </c>
      <c r="AT125" s="173" t="s">
        <v>140</v>
      </c>
      <c r="AU125" s="173" t="s">
        <v>83</v>
      </c>
      <c r="AY125" s="15" t="s">
        <v>139</v>
      </c>
      <c r="BE125" s="174">
        <f>IF(N125="základní",J125,0)</f>
        <v>0</v>
      </c>
      <c r="BF125" s="174">
        <f>IF(N125="snížená",J125,0)</f>
        <v>0</v>
      </c>
      <c r="BG125" s="174">
        <f>IF(N125="zákl. přenesená",J125,0)</f>
        <v>0</v>
      </c>
      <c r="BH125" s="174">
        <f>IF(N125="sníž. přenesená",J125,0)</f>
        <v>0</v>
      </c>
      <c r="BI125" s="174">
        <f>IF(N125="nulová",J125,0)</f>
        <v>0</v>
      </c>
      <c r="BJ125" s="15" t="s">
        <v>83</v>
      </c>
      <c r="BK125" s="174">
        <f>ROUND(I125*H125,2)</f>
        <v>0</v>
      </c>
      <c r="BL125" s="15" t="s">
        <v>145</v>
      </c>
      <c r="BM125" s="173" t="s">
        <v>167</v>
      </c>
    </row>
    <row r="126" s="2" customFormat="1">
      <c r="A126" s="34"/>
      <c r="B126" s="161"/>
      <c r="C126" s="175" t="s">
        <v>168</v>
      </c>
      <c r="D126" s="175" t="s">
        <v>147</v>
      </c>
      <c r="E126" s="176" t="s">
        <v>169</v>
      </c>
      <c r="F126" s="177" t="s">
        <v>170</v>
      </c>
      <c r="G126" s="178" t="s">
        <v>143</v>
      </c>
      <c r="H126" s="179">
        <v>5</v>
      </c>
      <c r="I126" s="180"/>
      <c r="J126" s="181">
        <f>ROUND(I126*H126,2)</f>
        <v>0</v>
      </c>
      <c r="K126" s="177" t="s">
        <v>144</v>
      </c>
      <c r="L126" s="182"/>
      <c r="M126" s="183" t="s">
        <v>1</v>
      </c>
      <c r="N126" s="184" t="s">
        <v>40</v>
      </c>
      <c r="O126" s="73"/>
      <c r="P126" s="171">
        <f>O126*H126</f>
        <v>0</v>
      </c>
      <c r="Q126" s="171">
        <v>0</v>
      </c>
      <c r="R126" s="171">
        <f>Q126*H126</f>
        <v>0</v>
      </c>
      <c r="S126" s="171">
        <v>0</v>
      </c>
      <c r="T126" s="172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3" t="s">
        <v>150</v>
      </c>
      <c r="AT126" s="173" t="s">
        <v>147</v>
      </c>
      <c r="AU126" s="173" t="s">
        <v>83</v>
      </c>
      <c r="AY126" s="15" t="s">
        <v>139</v>
      </c>
      <c r="BE126" s="174">
        <f>IF(N126="základní",J126,0)</f>
        <v>0</v>
      </c>
      <c r="BF126" s="174">
        <f>IF(N126="snížená",J126,0)</f>
        <v>0</v>
      </c>
      <c r="BG126" s="174">
        <f>IF(N126="zákl. přenesená",J126,0)</f>
        <v>0</v>
      </c>
      <c r="BH126" s="174">
        <f>IF(N126="sníž. přenesená",J126,0)</f>
        <v>0</v>
      </c>
      <c r="BI126" s="174">
        <f>IF(N126="nulová",J126,0)</f>
        <v>0</v>
      </c>
      <c r="BJ126" s="15" t="s">
        <v>83</v>
      </c>
      <c r="BK126" s="174">
        <f>ROUND(I126*H126,2)</f>
        <v>0</v>
      </c>
      <c r="BL126" s="15" t="s">
        <v>150</v>
      </c>
      <c r="BM126" s="173" t="s">
        <v>171</v>
      </c>
    </row>
    <row r="127" s="2" customFormat="1">
      <c r="A127" s="34"/>
      <c r="B127" s="35"/>
      <c r="C127" s="34"/>
      <c r="D127" s="185" t="s">
        <v>172</v>
      </c>
      <c r="E127" s="34"/>
      <c r="F127" s="186" t="s">
        <v>173</v>
      </c>
      <c r="G127" s="34"/>
      <c r="H127" s="34"/>
      <c r="I127" s="187"/>
      <c r="J127" s="34"/>
      <c r="K127" s="34"/>
      <c r="L127" s="35"/>
      <c r="M127" s="188"/>
      <c r="N127" s="189"/>
      <c r="O127" s="73"/>
      <c r="P127" s="73"/>
      <c r="Q127" s="73"/>
      <c r="R127" s="73"/>
      <c r="S127" s="73"/>
      <c r="T127" s="7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5" t="s">
        <v>172</v>
      </c>
      <c r="AU127" s="15" t="s">
        <v>83</v>
      </c>
    </row>
    <row r="128" s="2" customFormat="1" ht="63.86087" customHeight="1">
      <c r="A128" s="34"/>
      <c r="B128" s="161"/>
      <c r="C128" s="162" t="s">
        <v>174</v>
      </c>
      <c r="D128" s="162" t="s">
        <v>140</v>
      </c>
      <c r="E128" s="163" t="s">
        <v>175</v>
      </c>
      <c r="F128" s="164" t="s">
        <v>176</v>
      </c>
      <c r="G128" s="165" t="s">
        <v>143</v>
      </c>
      <c r="H128" s="166">
        <v>5</v>
      </c>
      <c r="I128" s="167"/>
      <c r="J128" s="168">
        <f>ROUND(I128*H128,2)</f>
        <v>0</v>
      </c>
      <c r="K128" s="164" t="s">
        <v>144</v>
      </c>
      <c r="L128" s="35"/>
      <c r="M128" s="169" t="s">
        <v>1</v>
      </c>
      <c r="N128" s="170" t="s">
        <v>40</v>
      </c>
      <c r="O128" s="73"/>
      <c r="P128" s="171">
        <f>O128*H128</f>
        <v>0</v>
      </c>
      <c r="Q128" s="171">
        <v>0</v>
      </c>
      <c r="R128" s="171">
        <f>Q128*H128</f>
        <v>0</v>
      </c>
      <c r="S128" s="171">
        <v>0</v>
      </c>
      <c r="T128" s="17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3" t="s">
        <v>145</v>
      </c>
      <c r="AT128" s="173" t="s">
        <v>140</v>
      </c>
      <c r="AU128" s="173" t="s">
        <v>83</v>
      </c>
      <c r="AY128" s="15" t="s">
        <v>139</v>
      </c>
      <c r="BE128" s="174">
        <f>IF(N128="základní",J128,0)</f>
        <v>0</v>
      </c>
      <c r="BF128" s="174">
        <f>IF(N128="snížená",J128,0)</f>
        <v>0</v>
      </c>
      <c r="BG128" s="174">
        <f>IF(N128="zákl. přenesená",J128,0)</f>
        <v>0</v>
      </c>
      <c r="BH128" s="174">
        <f>IF(N128="sníž. přenesená",J128,0)</f>
        <v>0</v>
      </c>
      <c r="BI128" s="174">
        <f>IF(N128="nulová",J128,0)</f>
        <v>0</v>
      </c>
      <c r="BJ128" s="15" t="s">
        <v>83</v>
      </c>
      <c r="BK128" s="174">
        <f>ROUND(I128*H128,2)</f>
        <v>0</v>
      </c>
      <c r="BL128" s="15" t="s">
        <v>145</v>
      </c>
      <c r="BM128" s="173" t="s">
        <v>177</v>
      </c>
    </row>
    <row r="129" s="2" customFormat="1">
      <c r="A129" s="34"/>
      <c r="B129" s="161"/>
      <c r="C129" s="175" t="s">
        <v>178</v>
      </c>
      <c r="D129" s="175" t="s">
        <v>147</v>
      </c>
      <c r="E129" s="176" t="s">
        <v>179</v>
      </c>
      <c r="F129" s="177" t="s">
        <v>180</v>
      </c>
      <c r="G129" s="178" t="s">
        <v>143</v>
      </c>
      <c r="H129" s="179">
        <v>5</v>
      </c>
      <c r="I129" s="180"/>
      <c r="J129" s="181">
        <f>ROUND(I129*H129,2)</f>
        <v>0</v>
      </c>
      <c r="K129" s="177" t="s">
        <v>144</v>
      </c>
      <c r="L129" s="182"/>
      <c r="M129" s="183" t="s">
        <v>1</v>
      </c>
      <c r="N129" s="184" t="s">
        <v>40</v>
      </c>
      <c r="O129" s="73"/>
      <c r="P129" s="171">
        <f>O129*H129</f>
        <v>0</v>
      </c>
      <c r="Q129" s="171">
        <v>0</v>
      </c>
      <c r="R129" s="171">
        <f>Q129*H129</f>
        <v>0</v>
      </c>
      <c r="S129" s="171">
        <v>0</v>
      </c>
      <c r="T129" s="17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3" t="s">
        <v>150</v>
      </c>
      <c r="AT129" s="173" t="s">
        <v>147</v>
      </c>
      <c r="AU129" s="173" t="s">
        <v>83</v>
      </c>
      <c r="AY129" s="15" t="s">
        <v>139</v>
      </c>
      <c r="BE129" s="174">
        <f>IF(N129="základní",J129,0)</f>
        <v>0</v>
      </c>
      <c r="BF129" s="174">
        <f>IF(N129="snížená",J129,0)</f>
        <v>0</v>
      </c>
      <c r="BG129" s="174">
        <f>IF(N129="zákl. přenesená",J129,0)</f>
        <v>0</v>
      </c>
      <c r="BH129" s="174">
        <f>IF(N129="sníž. přenesená",J129,0)</f>
        <v>0</v>
      </c>
      <c r="BI129" s="174">
        <f>IF(N129="nulová",J129,0)</f>
        <v>0</v>
      </c>
      <c r="BJ129" s="15" t="s">
        <v>83</v>
      </c>
      <c r="BK129" s="174">
        <f>ROUND(I129*H129,2)</f>
        <v>0</v>
      </c>
      <c r="BL129" s="15" t="s">
        <v>150</v>
      </c>
      <c r="BM129" s="173" t="s">
        <v>181</v>
      </c>
    </row>
    <row r="130" s="2" customFormat="1">
      <c r="A130" s="34"/>
      <c r="B130" s="35"/>
      <c r="C130" s="34"/>
      <c r="D130" s="185" t="s">
        <v>172</v>
      </c>
      <c r="E130" s="34"/>
      <c r="F130" s="186" t="s">
        <v>182</v>
      </c>
      <c r="G130" s="34"/>
      <c r="H130" s="34"/>
      <c r="I130" s="187"/>
      <c r="J130" s="34"/>
      <c r="K130" s="34"/>
      <c r="L130" s="35"/>
      <c r="M130" s="188"/>
      <c r="N130" s="189"/>
      <c r="O130" s="73"/>
      <c r="P130" s="73"/>
      <c r="Q130" s="73"/>
      <c r="R130" s="73"/>
      <c r="S130" s="73"/>
      <c r="T130" s="7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5" t="s">
        <v>172</v>
      </c>
      <c r="AU130" s="15" t="s">
        <v>83</v>
      </c>
    </row>
    <row r="131" s="2" customFormat="1" ht="21.28696" customHeight="1">
      <c r="A131" s="34"/>
      <c r="B131" s="161"/>
      <c r="C131" s="162" t="s">
        <v>183</v>
      </c>
      <c r="D131" s="162" t="s">
        <v>140</v>
      </c>
      <c r="E131" s="163" t="s">
        <v>184</v>
      </c>
      <c r="F131" s="164" t="s">
        <v>185</v>
      </c>
      <c r="G131" s="165" t="s">
        <v>143</v>
      </c>
      <c r="H131" s="166">
        <v>5</v>
      </c>
      <c r="I131" s="167"/>
      <c r="J131" s="168">
        <f>ROUND(I131*H131,2)</f>
        <v>0</v>
      </c>
      <c r="K131" s="164" t="s">
        <v>144</v>
      </c>
      <c r="L131" s="35"/>
      <c r="M131" s="169" t="s">
        <v>1</v>
      </c>
      <c r="N131" s="170" t="s">
        <v>40</v>
      </c>
      <c r="O131" s="73"/>
      <c r="P131" s="171">
        <f>O131*H131</f>
        <v>0</v>
      </c>
      <c r="Q131" s="171">
        <v>0</v>
      </c>
      <c r="R131" s="171">
        <f>Q131*H131</f>
        <v>0</v>
      </c>
      <c r="S131" s="171">
        <v>0</v>
      </c>
      <c r="T131" s="17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3" t="s">
        <v>145</v>
      </c>
      <c r="AT131" s="173" t="s">
        <v>140</v>
      </c>
      <c r="AU131" s="173" t="s">
        <v>83</v>
      </c>
      <c r="AY131" s="15" t="s">
        <v>139</v>
      </c>
      <c r="BE131" s="174">
        <f>IF(N131="základní",J131,0)</f>
        <v>0</v>
      </c>
      <c r="BF131" s="174">
        <f>IF(N131="snížená",J131,0)</f>
        <v>0</v>
      </c>
      <c r="BG131" s="174">
        <f>IF(N131="zákl. přenesená",J131,0)</f>
        <v>0</v>
      </c>
      <c r="BH131" s="174">
        <f>IF(N131="sníž. přenesená",J131,0)</f>
        <v>0</v>
      </c>
      <c r="BI131" s="174">
        <f>IF(N131="nulová",J131,0)</f>
        <v>0</v>
      </c>
      <c r="BJ131" s="15" t="s">
        <v>83</v>
      </c>
      <c r="BK131" s="174">
        <f>ROUND(I131*H131,2)</f>
        <v>0</v>
      </c>
      <c r="BL131" s="15" t="s">
        <v>145</v>
      </c>
      <c r="BM131" s="173" t="s">
        <v>186</v>
      </c>
    </row>
    <row r="132" s="2" customFormat="1" ht="95.7913" customHeight="1">
      <c r="A132" s="34"/>
      <c r="B132" s="161"/>
      <c r="C132" s="162" t="s">
        <v>187</v>
      </c>
      <c r="D132" s="162" t="s">
        <v>140</v>
      </c>
      <c r="E132" s="163" t="s">
        <v>188</v>
      </c>
      <c r="F132" s="164" t="s">
        <v>189</v>
      </c>
      <c r="G132" s="165" t="s">
        <v>143</v>
      </c>
      <c r="H132" s="166">
        <v>1</v>
      </c>
      <c r="I132" s="167"/>
      <c r="J132" s="168">
        <f>ROUND(I132*H132,2)</f>
        <v>0</v>
      </c>
      <c r="K132" s="164" t="s">
        <v>144</v>
      </c>
      <c r="L132" s="35"/>
      <c r="M132" s="169" t="s">
        <v>1</v>
      </c>
      <c r="N132" s="170" t="s">
        <v>40</v>
      </c>
      <c r="O132" s="73"/>
      <c r="P132" s="171">
        <f>O132*H132</f>
        <v>0</v>
      </c>
      <c r="Q132" s="171">
        <v>0</v>
      </c>
      <c r="R132" s="171">
        <f>Q132*H132</f>
        <v>0</v>
      </c>
      <c r="S132" s="171">
        <v>0</v>
      </c>
      <c r="T132" s="17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3" t="s">
        <v>145</v>
      </c>
      <c r="AT132" s="173" t="s">
        <v>140</v>
      </c>
      <c r="AU132" s="173" t="s">
        <v>83</v>
      </c>
      <c r="AY132" s="15" t="s">
        <v>139</v>
      </c>
      <c r="BE132" s="174">
        <f>IF(N132="základní",J132,0)</f>
        <v>0</v>
      </c>
      <c r="BF132" s="174">
        <f>IF(N132="snížená",J132,0)</f>
        <v>0</v>
      </c>
      <c r="BG132" s="174">
        <f>IF(N132="zákl. přenesená",J132,0)</f>
        <v>0</v>
      </c>
      <c r="BH132" s="174">
        <f>IF(N132="sníž. přenesená",J132,0)</f>
        <v>0</v>
      </c>
      <c r="BI132" s="174">
        <f>IF(N132="nulová",J132,0)</f>
        <v>0</v>
      </c>
      <c r="BJ132" s="15" t="s">
        <v>83</v>
      </c>
      <c r="BK132" s="174">
        <f>ROUND(I132*H132,2)</f>
        <v>0</v>
      </c>
      <c r="BL132" s="15" t="s">
        <v>145</v>
      </c>
      <c r="BM132" s="173" t="s">
        <v>190</v>
      </c>
    </row>
    <row r="133" s="11" customFormat="1" ht="25.92" customHeight="1">
      <c r="A133" s="11"/>
      <c r="B133" s="150"/>
      <c r="C133" s="11"/>
      <c r="D133" s="151" t="s">
        <v>74</v>
      </c>
      <c r="E133" s="152" t="s">
        <v>191</v>
      </c>
      <c r="F133" s="152" t="s">
        <v>192</v>
      </c>
      <c r="G133" s="11"/>
      <c r="H133" s="11"/>
      <c r="I133" s="153"/>
      <c r="J133" s="154">
        <f>BK133</f>
        <v>0</v>
      </c>
      <c r="K133" s="11"/>
      <c r="L133" s="150"/>
      <c r="M133" s="155"/>
      <c r="N133" s="156"/>
      <c r="O133" s="156"/>
      <c r="P133" s="157">
        <f>SUM(P134:P136)</f>
        <v>0</v>
      </c>
      <c r="Q133" s="156"/>
      <c r="R133" s="157">
        <f>SUM(R134:R136)</f>
        <v>0</v>
      </c>
      <c r="S133" s="156"/>
      <c r="T133" s="158">
        <f>SUM(T134:T136)</f>
        <v>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151" t="s">
        <v>160</v>
      </c>
      <c r="AT133" s="159" t="s">
        <v>74</v>
      </c>
      <c r="AU133" s="159" t="s">
        <v>75</v>
      </c>
      <c r="AY133" s="151" t="s">
        <v>139</v>
      </c>
      <c r="BK133" s="160">
        <f>SUM(BK134:BK136)</f>
        <v>0</v>
      </c>
    </row>
    <row r="134" s="2" customFormat="1" ht="21.28696" customHeight="1">
      <c r="A134" s="34"/>
      <c r="B134" s="161"/>
      <c r="C134" s="162" t="s">
        <v>193</v>
      </c>
      <c r="D134" s="162" t="s">
        <v>140</v>
      </c>
      <c r="E134" s="163" t="s">
        <v>194</v>
      </c>
      <c r="F134" s="164" t="s">
        <v>195</v>
      </c>
      <c r="G134" s="165" t="s">
        <v>196</v>
      </c>
      <c r="H134" s="190"/>
      <c r="I134" s="167"/>
      <c r="J134" s="168">
        <f>ROUND(I134*H134,2)</f>
        <v>0</v>
      </c>
      <c r="K134" s="164" t="s">
        <v>144</v>
      </c>
      <c r="L134" s="35"/>
      <c r="M134" s="169" t="s">
        <v>1</v>
      </c>
      <c r="N134" s="170" t="s">
        <v>40</v>
      </c>
      <c r="O134" s="73"/>
      <c r="P134" s="171">
        <f>O134*H134</f>
        <v>0</v>
      </c>
      <c r="Q134" s="171">
        <v>0</v>
      </c>
      <c r="R134" s="171">
        <f>Q134*H134</f>
        <v>0</v>
      </c>
      <c r="S134" s="171">
        <v>0</v>
      </c>
      <c r="T134" s="172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3" t="s">
        <v>138</v>
      </c>
      <c r="AT134" s="173" t="s">
        <v>140</v>
      </c>
      <c r="AU134" s="173" t="s">
        <v>83</v>
      </c>
      <c r="AY134" s="15" t="s">
        <v>139</v>
      </c>
      <c r="BE134" s="174">
        <f>IF(N134="základní",J134,0)</f>
        <v>0</v>
      </c>
      <c r="BF134" s="174">
        <f>IF(N134="snížená",J134,0)</f>
        <v>0</v>
      </c>
      <c r="BG134" s="174">
        <f>IF(N134="zákl. přenesená",J134,0)</f>
        <v>0</v>
      </c>
      <c r="BH134" s="174">
        <f>IF(N134="sníž. přenesená",J134,0)</f>
        <v>0</v>
      </c>
      <c r="BI134" s="174">
        <f>IF(N134="nulová",J134,0)</f>
        <v>0</v>
      </c>
      <c r="BJ134" s="15" t="s">
        <v>83</v>
      </c>
      <c r="BK134" s="174">
        <f>ROUND(I134*H134,2)</f>
        <v>0</v>
      </c>
      <c r="BL134" s="15" t="s">
        <v>138</v>
      </c>
      <c r="BM134" s="173" t="s">
        <v>197</v>
      </c>
    </row>
    <row r="135" s="2" customFormat="1" ht="15.02609" customHeight="1">
      <c r="A135" s="34"/>
      <c r="B135" s="161"/>
      <c r="C135" s="162" t="s">
        <v>198</v>
      </c>
      <c r="D135" s="162" t="s">
        <v>140</v>
      </c>
      <c r="E135" s="163" t="s">
        <v>199</v>
      </c>
      <c r="F135" s="164" t="s">
        <v>200</v>
      </c>
      <c r="G135" s="165" t="s">
        <v>201</v>
      </c>
      <c r="H135" s="166">
        <v>1</v>
      </c>
      <c r="I135" s="167"/>
      <c r="J135" s="168">
        <f>ROUND(I135*H135,2)</f>
        <v>0</v>
      </c>
      <c r="K135" s="164" t="s">
        <v>144</v>
      </c>
      <c r="L135" s="35"/>
      <c r="M135" s="169" t="s">
        <v>1</v>
      </c>
      <c r="N135" s="170" t="s">
        <v>40</v>
      </c>
      <c r="O135" s="73"/>
      <c r="P135" s="171">
        <f>O135*H135</f>
        <v>0</v>
      </c>
      <c r="Q135" s="171">
        <v>0</v>
      </c>
      <c r="R135" s="171">
        <f>Q135*H135</f>
        <v>0</v>
      </c>
      <c r="S135" s="171">
        <v>0</v>
      </c>
      <c r="T135" s="17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3" t="s">
        <v>138</v>
      </c>
      <c r="AT135" s="173" t="s">
        <v>140</v>
      </c>
      <c r="AU135" s="173" t="s">
        <v>83</v>
      </c>
      <c r="AY135" s="15" t="s">
        <v>139</v>
      </c>
      <c r="BE135" s="174">
        <f>IF(N135="základní",J135,0)</f>
        <v>0</v>
      </c>
      <c r="BF135" s="174">
        <f>IF(N135="snížená",J135,0)</f>
        <v>0</v>
      </c>
      <c r="BG135" s="174">
        <f>IF(N135="zákl. přenesená",J135,0)</f>
        <v>0</v>
      </c>
      <c r="BH135" s="174">
        <f>IF(N135="sníž. přenesená",J135,0)</f>
        <v>0</v>
      </c>
      <c r="BI135" s="174">
        <f>IF(N135="nulová",J135,0)</f>
        <v>0</v>
      </c>
      <c r="BJ135" s="15" t="s">
        <v>83</v>
      </c>
      <c r="BK135" s="174">
        <f>ROUND(I135*H135,2)</f>
        <v>0</v>
      </c>
      <c r="BL135" s="15" t="s">
        <v>138</v>
      </c>
      <c r="BM135" s="173" t="s">
        <v>202</v>
      </c>
    </row>
    <row r="136" s="2" customFormat="1">
      <c r="A136" s="34"/>
      <c r="B136" s="35"/>
      <c r="C136" s="34"/>
      <c r="D136" s="185" t="s">
        <v>172</v>
      </c>
      <c r="E136" s="34"/>
      <c r="F136" s="186" t="s">
        <v>203</v>
      </c>
      <c r="G136" s="34"/>
      <c r="H136" s="34"/>
      <c r="I136" s="187"/>
      <c r="J136" s="34"/>
      <c r="K136" s="34"/>
      <c r="L136" s="35"/>
      <c r="M136" s="191"/>
      <c r="N136" s="192"/>
      <c r="O136" s="193"/>
      <c r="P136" s="193"/>
      <c r="Q136" s="193"/>
      <c r="R136" s="193"/>
      <c r="S136" s="193"/>
      <c r="T136" s="19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5" t="s">
        <v>172</v>
      </c>
      <c r="AU136" s="15" t="s">
        <v>83</v>
      </c>
    </row>
    <row r="137" s="2" customFormat="1" ht="6.96" customHeight="1">
      <c r="A137" s="34"/>
      <c r="B137" s="56"/>
      <c r="C137" s="57"/>
      <c r="D137" s="57"/>
      <c r="E137" s="57"/>
      <c r="F137" s="57"/>
      <c r="G137" s="57"/>
      <c r="H137" s="57"/>
      <c r="I137" s="57"/>
      <c r="J137" s="57"/>
      <c r="K137" s="57"/>
      <c r="L137" s="35"/>
      <c r="M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</sheetData>
  <autoFilter ref="C117:K136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574219" style="1" customWidth="1"/>
    <col min="2" max="2" width="1.148438" style="1" customWidth="1"/>
    <col min="3" max="3" width="4.292969" style="1" customWidth="1"/>
    <col min="4" max="4" width="4.433594" style="1" customWidth="1"/>
    <col min="5" max="5" width="17.57422" style="1" customWidth="1"/>
    <col min="6" max="6" width="52.15234" style="1" customWidth="1"/>
    <col min="7" max="7" width="7.722656" style="1" customWidth="1"/>
    <col min="8" max="8" width="14.29297" style="1" customWidth="1"/>
    <col min="9" max="9" width="16.15234" style="1" customWidth="1"/>
    <col min="10" max="10" width="22.86328" style="1" customWidth="1"/>
    <col min="11" max="11" width="22.86328" style="1" customWidth="1"/>
    <col min="12" max="12" width="9.574219" style="1" customWidth="1"/>
    <col min="13" max="13" width="11.15234" style="1" hidden="1" customWidth="1"/>
    <col min="14" max="14" width="9.140625" style="1" hidden="1"/>
    <col min="15" max="15" width="14.57422" style="1" hidden="1" customWidth="1"/>
    <col min="16" max="16" width="14.57422" style="1" hidden="1" customWidth="1"/>
    <col min="17" max="17" width="14.57422" style="1" hidden="1" customWidth="1"/>
    <col min="18" max="18" width="14.57422" style="1" hidden="1" customWidth="1"/>
    <col min="19" max="19" width="14.57422" style="1" hidden="1" customWidth="1"/>
    <col min="20" max="20" width="14.57422" style="1" hidden="1" customWidth="1"/>
    <col min="21" max="21" width="16.72266" style="1" hidden="1" customWidth="1"/>
    <col min="22" max="22" width="12.72266" style="1" customWidth="1"/>
    <col min="23" max="23" width="16.72266" style="1" customWidth="1"/>
    <col min="24" max="24" width="12.72266" style="1" customWidth="1"/>
    <col min="25" max="25" width="15.43359" style="1" customWidth="1"/>
    <col min="26" max="26" width="11.29297" style="1" customWidth="1"/>
    <col min="27" max="27" width="15.43359" style="1" customWidth="1"/>
    <col min="28" max="28" width="16.72266" style="1" customWidth="1"/>
    <col min="29" max="29" width="11.29297" style="1" customWidth="1"/>
    <col min="30" max="30" width="15.43359" style="1" customWidth="1"/>
    <col min="31" max="31" width="16.72266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="1" customFormat="1" ht="24.96" customHeight="1">
      <c r="B4" s="18"/>
      <c r="D4" s="19" t="s">
        <v>113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26.92174" customHeight="1">
      <c r="B7" s="18"/>
      <c r="E7" s="117" t="str">
        <f>'Rekapitulace stavby'!K6</f>
        <v>Údržba, opravy a odstraňování závad u SPS v obvodu OŘ Ostrava 2020-2023, Oprava osvětlení ON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114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5.02609" customHeight="1">
      <c r="A9" s="34"/>
      <c r="B9" s="35"/>
      <c r="C9" s="34"/>
      <c r="D9" s="34"/>
      <c r="E9" s="63" t="s">
        <v>204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8. 3. 2021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27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27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25</v>
      </c>
      <c r="J23" s="2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33</v>
      </c>
      <c r="F24" s="34"/>
      <c r="G24" s="34"/>
      <c r="H24" s="34"/>
      <c r="I24" s="28" t="s">
        <v>27</v>
      </c>
      <c r="J24" s="2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5.02609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35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37</v>
      </c>
      <c r="G32" s="34"/>
      <c r="H32" s="34"/>
      <c r="I32" s="39" t="s">
        <v>36</v>
      </c>
      <c r="J32" s="39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39</v>
      </c>
      <c r="E33" s="28" t="s">
        <v>40</v>
      </c>
      <c r="F33" s="123">
        <f>ROUND((SUM(BE120:BE150)),  2)</f>
        <v>0</v>
      </c>
      <c r="G33" s="34"/>
      <c r="H33" s="34"/>
      <c r="I33" s="124">
        <v>0.20999999999999999</v>
      </c>
      <c r="J33" s="123">
        <f>ROUND(((SUM(BE120:BE150))*I33),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41</v>
      </c>
      <c r="F34" s="123">
        <f>ROUND((SUM(BF120:BF150)),  2)</f>
        <v>0</v>
      </c>
      <c r="G34" s="34"/>
      <c r="H34" s="34"/>
      <c r="I34" s="124">
        <v>0.14999999999999999</v>
      </c>
      <c r="J34" s="123">
        <f>ROUND(((SUM(BF120:BF150))*I34),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42</v>
      </c>
      <c r="F35" s="123">
        <f>ROUND((SUM(BG120:BG150)),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43</v>
      </c>
      <c r="F36" s="123">
        <f>ROUND((SUM(BH120:BH150)),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44</v>
      </c>
      <c r="F37" s="123">
        <f>ROUND((SUM(BI120:BI150)),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45</v>
      </c>
      <c r="E39" s="77"/>
      <c r="F39" s="77"/>
      <c r="G39" s="127" t="s">
        <v>46</v>
      </c>
      <c r="H39" s="128" t="s">
        <v>47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50</v>
      </c>
      <c r="E61" s="37"/>
      <c r="F61" s="131" t="s">
        <v>51</v>
      </c>
      <c r="G61" s="54" t="s">
        <v>50</v>
      </c>
      <c r="H61" s="37"/>
      <c r="I61" s="37"/>
      <c r="J61" s="132" t="s">
        <v>51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50</v>
      </c>
      <c r="E76" s="37"/>
      <c r="F76" s="131" t="s">
        <v>51</v>
      </c>
      <c r="G76" s="54" t="s">
        <v>50</v>
      </c>
      <c r="H76" s="37"/>
      <c r="I76" s="37"/>
      <c r="J76" s="132" t="s">
        <v>51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116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92174" customHeight="1">
      <c r="A85" s="34"/>
      <c r="B85" s="35"/>
      <c r="C85" s="34"/>
      <c r="D85" s="34"/>
      <c r="E85" s="117" t="str">
        <f>E7</f>
        <v>Údržba, opravy a odstraňování závad u SPS v obvodu OŘ Ostrava 2020-2023, Oprava osvětlení ON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114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5.02609" customHeight="1">
      <c r="A87" s="34"/>
      <c r="B87" s="35"/>
      <c r="C87" s="34"/>
      <c r="D87" s="34"/>
      <c r="E87" s="63" t="str">
        <f>E9</f>
        <v>SO02 - Oprava osvětlení VB žst. Polom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obvod OŘ Ostrava</v>
      </c>
      <c r="G89" s="34"/>
      <c r="H89" s="34"/>
      <c r="I89" s="28" t="s">
        <v>22</v>
      </c>
      <c r="J89" s="65" t="str">
        <f>IF(J12="","",J12)</f>
        <v>8. 3. 2021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4.92174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30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4.92174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>Ing. Martin Stacho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117</v>
      </c>
      <c r="D94" s="125"/>
      <c r="E94" s="125"/>
      <c r="F94" s="125"/>
      <c r="G94" s="125"/>
      <c r="H94" s="125"/>
      <c r="I94" s="125"/>
      <c r="J94" s="134" t="s">
        <v>118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119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120</v>
      </c>
    </row>
    <row r="97" s="9" customFormat="1" ht="24.96" customHeight="1">
      <c r="A97" s="9"/>
      <c r="B97" s="136"/>
      <c r="C97" s="9"/>
      <c r="D97" s="137" t="s">
        <v>205</v>
      </c>
      <c r="E97" s="138"/>
      <c r="F97" s="138"/>
      <c r="G97" s="138"/>
      <c r="H97" s="138"/>
      <c r="I97" s="138"/>
      <c r="J97" s="139">
        <f>J121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195"/>
      <c r="C98" s="12"/>
      <c r="D98" s="196" t="s">
        <v>206</v>
      </c>
      <c r="E98" s="197"/>
      <c r="F98" s="197"/>
      <c r="G98" s="197"/>
      <c r="H98" s="197"/>
      <c r="I98" s="197"/>
      <c r="J98" s="198">
        <f>J122</f>
        <v>0</v>
      </c>
      <c r="K98" s="12"/>
      <c r="L98" s="195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9" customFormat="1" ht="24.96" customHeight="1">
      <c r="A99" s="9"/>
      <c r="B99" s="136"/>
      <c r="C99" s="9"/>
      <c r="D99" s="137" t="s">
        <v>121</v>
      </c>
      <c r="E99" s="138"/>
      <c r="F99" s="138"/>
      <c r="G99" s="138"/>
      <c r="H99" s="138"/>
      <c r="I99" s="138"/>
      <c r="J99" s="139">
        <f>J124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36"/>
      <c r="C100" s="9"/>
      <c r="D100" s="137" t="s">
        <v>122</v>
      </c>
      <c r="E100" s="138"/>
      <c r="F100" s="138"/>
      <c r="G100" s="138"/>
      <c r="H100" s="138"/>
      <c r="I100" s="138"/>
      <c r="J100" s="139">
        <f>J147</f>
        <v>0</v>
      </c>
      <c r="K100" s="9"/>
      <c r="L100" s="13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123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26.92174" customHeight="1">
      <c r="A110" s="34"/>
      <c r="B110" s="35"/>
      <c r="C110" s="34"/>
      <c r="D110" s="34"/>
      <c r="E110" s="117" t="str">
        <f>E7</f>
        <v>Údržba, opravy a odstraňování závad u SPS v obvodu OŘ Ostrava 2020-2023, Oprava osvětlení ON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114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5.02609" customHeight="1">
      <c r="A112" s="34"/>
      <c r="B112" s="35"/>
      <c r="C112" s="34"/>
      <c r="D112" s="34"/>
      <c r="E112" s="63" t="str">
        <f>E9</f>
        <v>SO02 - Oprava osvětlení VB žst. Polom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F12</f>
        <v>obvod OŘ Ostrava</v>
      </c>
      <c r="G114" s="34"/>
      <c r="H114" s="34"/>
      <c r="I114" s="28" t="s">
        <v>22</v>
      </c>
      <c r="J114" s="65" t="str">
        <f>IF(J12="","",J12)</f>
        <v>8. 3. 2021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4.92174" customHeight="1">
      <c r="A116" s="34"/>
      <c r="B116" s="35"/>
      <c r="C116" s="28" t="s">
        <v>24</v>
      </c>
      <c r="D116" s="34"/>
      <c r="E116" s="34"/>
      <c r="F116" s="23" t="str">
        <f>E15</f>
        <v xml:space="preserve"> </v>
      </c>
      <c r="G116" s="34"/>
      <c r="H116" s="34"/>
      <c r="I116" s="28" t="s">
        <v>30</v>
      </c>
      <c r="J116" s="32" t="str">
        <f>E21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4.92174" customHeight="1">
      <c r="A117" s="34"/>
      <c r="B117" s="35"/>
      <c r="C117" s="28" t="s">
        <v>28</v>
      </c>
      <c r="D117" s="34"/>
      <c r="E117" s="34"/>
      <c r="F117" s="23" t="str">
        <f>IF(E18="","",E18)</f>
        <v>Vyplň údaj</v>
      </c>
      <c r="G117" s="34"/>
      <c r="H117" s="34"/>
      <c r="I117" s="28" t="s">
        <v>32</v>
      </c>
      <c r="J117" s="32" t="str">
        <f>E24</f>
        <v>Ing. Martin Stacho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0" customFormat="1" ht="29.28" customHeight="1">
      <c r="A119" s="140"/>
      <c r="B119" s="141"/>
      <c r="C119" s="142" t="s">
        <v>124</v>
      </c>
      <c r="D119" s="143" t="s">
        <v>60</v>
      </c>
      <c r="E119" s="143" t="s">
        <v>56</v>
      </c>
      <c r="F119" s="143" t="s">
        <v>57</v>
      </c>
      <c r="G119" s="143" t="s">
        <v>125</v>
      </c>
      <c r="H119" s="143" t="s">
        <v>126</v>
      </c>
      <c r="I119" s="143" t="s">
        <v>127</v>
      </c>
      <c r="J119" s="143" t="s">
        <v>118</v>
      </c>
      <c r="K119" s="144" t="s">
        <v>128</v>
      </c>
      <c r="L119" s="145"/>
      <c r="M119" s="82" t="s">
        <v>1</v>
      </c>
      <c r="N119" s="83" t="s">
        <v>39</v>
      </c>
      <c r="O119" s="83" t="s">
        <v>129</v>
      </c>
      <c r="P119" s="83" t="s">
        <v>130</v>
      </c>
      <c r="Q119" s="83" t="s">
        <v>131</v>
      </c>
      <c r="R119" s="83" t="s">
        <v>132</v>
      </c>
      <c r="S119" s="83" t="s">
        <v>133</v>
      </c>
      <c r="T119" s="84" t="s">
        <v>134</v>
      </c>
      <c r="U119" s="140"/>
      <c r="V119" s="140"/>
      <c r="W119" s="140"/>
      <c r="X119" s="140"/>
      <c r="Y119" s="140"/>
      <c r="Z119" s="140"/>
      <c r="AA119" s="140"/>
      <c r="AB119" s="140"/>
      <c r="AC119" s="140"/>
      <c r="AD119" s="140"/>
      <c r="AE119" s="140"/>
    </row>
    <row r="120" s="2" customFormat="1" ht="22.8" customHeight="1">
      <c r="A120" s="34"/>
      <c r="B120" s="35"/>
      <c r="C120" s="89" t="s">
        <v>135</v>
      </c>
      <c r="D120" s="34"/>
      <c r="E120" s="34"/>
      <c r="F120" s="34"/>
      <c r="G120" s="34"/>
      <c r="H120" s="34"/>
      <c r="I120" s="34"/>
      <c r="J120" s="146">
        <f>BK120</f>
        <v>0</v>
      </c>
      <c r="K120" s="34"/>
      <c r="L120" s="35"/>
      <c r="M120" s="85"/>
      <c r="N120" s="69"/>
      <c r="O120" s="86"/>
      <c r="P120" s="147">
        <f>P121+P124+P147</f>
        <v>0</v>
      </c>
      <c r="Q120" s="86"/>
      <c r="R120" s="147">
        <f>R121+R124+R147</f>
        <v>0.0047999999999999996</v>
      </c>
      <c r="S120" s="86"/>
      <c r="T120" s="148">
        <f>T121+T124+T147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74</v>
      </c>
      <c r="AU120" s="15" t="s">
        <v>120</v>
      </c>
      <c r="BK120" s="149">
        <f>BK121+BK124+BK147</f>
        <v>0</v>
      </c>
    </row>
    <row r="121" s="11" customFormat="1" ht="25.92" customHeight="1">
      <c r="A121" s="11"/>
      <c r="B121" s="150"/>
      <c r="C121" s="11"/>
      <c r="D121" s="151" t="s">
        <v>74</v>
      </c>
      <c r="E121" s="152" t="s">
        <v>207</v>
      </c>
      <c r="F121" s="152" t="s">
        <v>208</v>
      </c>
      <c r="G121" s="11"/>
      <c r="H121" s="11"/>
      <c r="I121" s="153"/>
      <c r="J121" s="154">
        <f>BK121</f>
        <v>0</v>
      </c>
      <c r="K121" s="11"/>
      <c r="L121" s="150"/>
      <c r="M121" s="155"/>
      <c r="N121" s="156"/>
      <c r="O121" s="156"/>
      <c r="P121" s="157">
        <f>P122</f>
        <v>0</v>
      </c>
      <c r="Q121" s="156"/>
      <c r="R121" s="157">
        <f>R122</f>
        <v>0.0047999999999999996</v>
      </c>
      <c r="S121" s="156"/>
      <c r="T121" s="158">
        <f>T122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151" t="s">
        <v>85</v>
      </c>
      <c r="AT121" s="159" t="s">
        <v>74</v>
      </c>
      <c r="AU121" s="159" t="s">
        <v>75</v>
      </c>
      <c r="AY121" s="151" t="s">
        <v>139</v>
      </c>
      <c r="BK121" s="160">
        <f>BK122</f>
        <v>0</v>
      </c>
    </row>
    <row r="122" s="11" customFormat="1" ht="22.8" customHeight="1">
      <c r="A122" s="11"/>
      <c r="B122" s="150"/>
      <c r="C122" s="11"/>
      <c r="D122" s="151" t="s">
        <v>74</v>
      </c>
      <c r="E122" s="199" t="s">
        <v>209</v>
      </c>
      <c r="F122" s="199" t="s">
        <v>210</v>
      </c>
      <c r="G122" s="11"/>
      <c r="H122" s="11"/>
      <c r="I122" s="153"/>
      <c r="J122" s="200">
        <f>BK122</f>
        <v>0</v>
      </c>
      <c r="K122" s="11"/>
      <c r="L122" s="150"/>
      <c r="M122" s="155"/>
      <c r="N122" s="156"/>
      <c r="O122" s="156"/>
      <c r="P122" s="157">
        <f>P123</f>
        <v>0</v>
      </c>
      <c r="Q122" s="156"/>
      <c r="R122" s="157">
        <f>R123</f>
        <v>0.0047999999999999996</v>
      </c>
      <c r="S122" s="156"/>
      <c r="T122" s="158">
        <f>T123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151" t="s">
        <v>85</v>
      </c>
      <c r="AT122" s="159" t="s">
        <v>74</v>
      </c>
      <c r="AU122" s="159" t="s">
        <v>83</v>
      </c>
      <c r="AY122" s="151" t="s">
        <v>139</v>
      </c>
      <c r="BK122" s="160">
        <f>BK123</f>
        <v>0</v>
      </c>
    </row>
    <row r="123" s="2" customFormat="1" ht="31.93044" customHeight="1">
      <c r="A123" s="34"/>
      <c r="B123" s="161"/>
      <c r="C123" s="162" t="s">
        <v>211</v>
      </c>
      <c r="D123" s="162" t="s">
        <v>140</v>
      </c>
      <c r="E123" s="163" t="s">
        <v>212</v>
      </c>
      <c r="F123" s="164" t="s">
        <v>213</v>
      </c>
      <c r="G123" s="165" t="s">
        <v>143</v>
      </c>
      <c r="H123" s="166">
        <v>1</v>
      </c>
      <c r="I123" s="167"/>
      <c r="J123" s="168">
        <f>ROUND(I123*H123,2)</f>
        <v>0</v>
      </c>
      <c r="K123" s="164" t="s">
        <v>214</v>
      </c>
      <c r="L123" s="35"/>
      <c r="M123" s="169" t="s">
        <v>1</v>
      </c>
      <c r="N123" s="170" t="s">
        <v>40</v>
      </c>
      <c r="O123" s="73"/>
      <c r="P123" s="171">
        <f>O123*H123</f>
        <v>0</v>
      </c>
      <c r="Q123" s="171">
        <v>0.0047999999999999996</v>
      </c>
      <c r="R123" s="171">
        <f>Q123*H123</f>
        <v>0.0047999999999999996</v>
      </c>
      <c r="S123" s="171">
        <v>0</v>
      </c>
      <c r="T123" s="17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3" t="s">
        <v>215</v>
      </c>
      <c r="AT123" s="173" t="s">
        <v>140</v>
      </c>
      <c r="AU123" s="173" t="s">
        <v>85</v>
      </c>
      <c r="AY123" s="15" t="s">
        <v>139</v>
      </c>
      <c r="BE123" s="174">
        <f>IF(N123="základní",J123,0)</f>
        <v>0</v>
      </c>
      <c r="BF123" s="174">
        <f>IF(N123="snížená",J123,0)</f>
        <v>0</v>
      </c>
      <c r="BG123" s="174">
        <f>IF(N123="zákl. přenesená",J123,0)</f>
        <v>0</v>
      </c>
      <c r="BH123" s="174">
        <f>IF(N123="sníž. přenesená",J123,0)</f>
        <v>0</v>
      </c>
      <c r="BI123" s="174">
        <f>IF(N123="nulová",J123,0)</f>
        <v>0</v>
      </c>
      <c r="BJ123" s="15" t="s">
        <v>83</v>
      </c>
      <c r="BK123" s="174">
        <f>ROUND(I123*H123,2)</f>
        <v>0</v>
      </c>
      <c r="BL123" s="15" t="s">
        <v>215</v>
      </c>
      <c r="BM123" s="173" t="s">
        <v>216</v>
      </c>
    </row>
    <row r="124" s="11" customFormat="1" ht="25.92" customHeight="1">
      <c r="A124" s="11"/>
      <c r="B124" s="150"/>
      <c r="C124" s="11"/>
      <c r="D124" s="151" t="s">
        <v>74</v>
      </c>
      <c r="E124" s="152" t="s">
        <v>136</v>
      </c>
      <c r="F124" s="152" t="s">
        <v>137</v>
      </c>
      <c r="G124" s="11"/>
      <c r="H124" s="11"/>
      <c r="I124" s="153"/>
      <c r="J124" s="154">
        <f>BK124</f>
        <v>0</v>
      </c>
      <c r="K124" s="11"/>
      <c r="L124" s="150"/>
      <c r="M124" s="155"/>
      <c r="N124" s="156"/>
      <c r="O124" s="156"/>
      <c r="P124" s="157">
        <f>SUM(P125:P146)</f>
        <v>0</v>
      </c>
      <c r="Q124" s="156"/>
      <c r="R124" s="157">
        <f>SUM(R125:R146)</f>
        <v>0</v>
      </c>
      <c r="S124" s="156"/>
      <c r="T124" s="158">
        <f>SUM(T125:T146)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151" t="s">
        <v>138</v>
      </c>
      <c r="AT124" s="159" t="s">
        <v>74</v>
      </c>
      <c r="AU124" s="159" t="s">
        <v>75</v>
      </c>
      <c r="AY124" s="151" t="s">
        <v>139</v>
      </c>
      <c r="BK124" s="160">
        <f>SUM(BK125:BK146)</f>
        <v>0</v>
      </c>
    </row>
    <row r="125" s="2" customFormat="1" ht="53.21739" customHeight="1">
      <c r="A125" s="34"/>
      <c r="B125" s="161"/>
      <c r="C125" s="162" t="s">
        <v>83</v>
      </c>
      <c r="D125" s="162" t="s">
        <v>140</v>
      </c>
      <c r="E125" s="163" t="s">
        <v>217</v>
      </c>
      <c r="F125" s="164" t="s">
        <v>218</v>
      </c>
      <c r="G125" s="165" t="s">
        <v>155</v>
      </c>
      <c r="H125" s="166">
        <v>20</v>
      </c>
      <c r="I125" s="167"/>
      <c r="J125" s="168">
        <f>ROUND(I125*H125,2)</f>
        <v>0</v>
      </c>
      <c r="K125" s="164" t="s">
        <v>144</v>
      </c>
      <c r="L125" s="35"/>
      <c r="M125" s="169" t="s">
        <v>1</v>
      </c>
      <c r="N125" s="170" t="s">
        <v>40</v>
      </c>
      <c r="O125" s="73"/>
      <c r="P125" s="171">
        <f>O125*H125</f>
        <v>0</v>
      </c>
      <c r="Q125" s="171">
        <v>0</v>
      </c>
      <c r="R125" s="171">
        <f>Q125*H125</f>
        <v>0</v>
      </c>
      <c r="S125" s="171">
        <v>0</v>
      </c>
      <c r="T125" s="17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3" t="s">
        <v>145</v>
      </c>
      <c r="AT125" s="173" t="s">
        <v>140</v>
      </c>
      <c r="AU125" s="173" t="s">
        <v>83</v>
      </c>
      <c r="AY125" s="15" t="s">
        <v>139</v>
      </c>
      <c r="BE125" s="174">
        <f>IF(N125="základní",J125,0)</f>
        <v>0</v>
      </c>
      <c r="BF125" s="174">
        <f>IF(N125="snížená",J125,0)</f>
        <v>0</v>
      </c>
      <c r="BG125" s="174">
        <f>IF(N125="zákl. přenesená",J125,0)</f>
        <v>0</v>
      </c>
      <c r="BH125" s="174">
        <f>IF(N125="sníž. přenesená",J125,0)</f>
        <v>0</v>
      </c>
      <c r="BI125" s="174">
        <f>IF(N125="nulová",J125,0)</f>
        <v>0</v>
      </c>
      <c r="BJ125" s="15" t="s">
        <v>83</v>
      </c>
      <c r="BK125" s="174">
        <f>ROUND(I125*H125,2)</f>
        <v>0</v>
      </c>
      <c r="BL125" s="15" t="s">
        <v>145</v>
      </c>
      <c r="BM125" s="173" t="s">
        <v>219</v>
      </c>
    </row>
    <row r="126" s="2" customFormat="1">
      <c r="A126" s="34"/>
      <c r="B126" s="161"/>
      <c r="C126" s="175" t="s">
        <v>85</v>
      </c>
      <c r="D126" s="175" t="s">
        <v>147</v>
      </c>
      <c r="E126" s="176" t="s">
        <v>220</v>
      </c>
      <c r="F126" s="177" t="s">
        <v>221</v>
      </c>
      <c r="G126" s="178" t="s">
        <v>155</v>
      </c>
      <c r="H126" s="179">
        <v>20</v>
      </c>
      <c r="I126" s="180"/>
      <c r="J126" s="181">
        <f>ROUND(I126*H126,2)</f>
        <v>0</v>
      </c>
      <c r="K126" s="177" t="s">
        <v>144</v>
      </c>
      <c r="L126" s="182"/>
      <c r="M126" s="183" t="s">
        <v>1</v>
      </c>
      <c r="N126" s="184" t="s">
        <v>40</v>
      </c>
      <c r="O126" s="73"/>
      <c r="P126" s="171">
        <f>O126*H126</f>
        <v>0</v>
      </c>
      <c r="Q126" s="171">
        <v>0</v>
      </c>
      <c r="R126" s="171">
        <f>Q126*H126</f>
        <v>0</v>
      </c>
      <c r="S126" s="171">
        <v>0</v>
      </c>
      <c r="T126" s="172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3" t="s">
        <v>150</v>
      </c>
      <c r="AT126" s="173" t="s">
        <v>147</v>
      </c>
      <c r="AU126" s="173" t="s">
        <v>83</v>
      </c>
      <c r="AY126" s="15" t="s">
        <v>139</v>
      </c>
      <c r="BE126" s="174">
        <f>IF(N126="základní",J126,0)</f>
        <v>0</v>
      </c>
      <c r="BF126" s="174">
        <f>IF(N126="snížená",J126,0)</f>
        <v>0</v>
      </c>
      <c r="BG126" s="174">
        <f>IF(N126="zákl. přenesená",J126,0)</f>
        <v>0</v>
      </c>
      <c r="BH126" s="174">
        <f>IF(N126="sníž. přenesená",J126,0)</f>
        <v>0</v>
      </c>
      <c r="BI126" s="174">
        <f>IF(N126="nulová",J126,0)</f>
        <v>0</v>
      </c>
      <c r="BJ126" s="15" t="s">
        <v>83</v>
      </c>
      <c r="BK126" s="174">
        <f>ROUND(I126*H126,2)</f>
        <v>0</v>
      </c>
      <c r="BL126" s="15" t="s">
        <v>150</v>
      </c>
      <c r="BM126" s="173" t="s">
        <v>222</v>
      </c>
    </row>
    <row r="127" s="2" customFormat="1">
      <c r="A127" s="34"/>
      <c r="B127" s="161"/>
      <c r="C127" s="162" t="s">
        <v>152</v>
      </c>
      <c r="D127" s="162" t="s">
        <v>140</v>
      </c>
      <c r="E127" s="163" t="s">
        <v>141</v>
      </c>
      <c r="F127" s="164" t="s">
        <v>142</v>
      </c>
      <c r="G127" s="165" t="s">
        <v>143</v>
      </c>
      <c r="H127" s="166">
        <v>21</v>
      </c>
      <c r="I127" s="167"/>
      <c r="J127" s="168">
        <f>ROUND(I127*H127,2)</f>
        <v>0</v>
      </c>
      <c r="K127" s="164" t="s">
        <v>144</v>
      </c>
      <c r="L127" s="35"/>
      <c r="M127" s="169" t="s">
        <v>1</v>
      </c>
      <c r="N127" s="170" t="s">
        <v>40</v>
      </c>
      <c r="O127" s="73"/>
      <c r="P127" s="171">
        <f>O127*H127</f>
        <v>0</v>
      </c>
      <c r="Q127" s="171">
        <v>0</v>
      </c>
      <c r="R127" s="171">
        <f>Q127*H127</f>
        <v>0</v>
      </c>
      <c r="S127" s="171">
        <v>0</v>
      </c>
      <c r="T127" s="17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3" t="s">
        <v>145</v>
      </c>
      <c r="AT127" s="173" t="s">
        <v>140</v>
      </c>
      <c r="AU127" s="173" t="s">
        <v>83</v>
      </c>
      <c r="AY127" s="15" t="s">
        <v>139</v>
      </c>
      <c r="BE127" s="174">
        <f>IF(N127="základní",J127,0)</f>
        <v>0</v>
      </c>
      <c r="BF127" s="174">
        <f>IF(N127="snížená",J127,0)</f>
        <v>0</v>
      </c>
      <c r="BG127" s="174">
        <f>IF(N127="zákl. přenesená",J127,0)</f>
        <v>0</v>
      </c>
      <c r="BH127" s="174">
        <f>IF(N127="sníž. přenesená",J127,0)</f>
        <v>0</v>
      </c>
      <c r="BI127" s="174">
        <f>IF(N127="nulová",J127,0)</f>
        <v>0</v>
      </c>
      <c r="BJ127" s="15" t="s">
        <v>83</v>
      </c>
      <c r="BK127" s="174">
        <f>ROUND(I127*H127,2)</f>
        <v>0</v>
      </c>
      <c r="BL127" s="15" t="s">
        <v>145</v>
      </c>
      <c r="BM127" s="173" t="s">
        <v>223</v>
      </c>
    </row>
    <row r="128" s="2" customFormat="1">
      <c r="A128" s="34"/>
      <c r="B128" s="161"/>
      <c r="C128" s="175" t="s">
        <v>138</v>
      </c>
      <c r="D128" s="175" t="s">
        <v>147</v>
      </c>
      <c r="E128" s="176" t="s">
        <v>148</v>
      </c>
      <c r="F128" s="177" t="s">
        <v>149</v>
      </c>
      <c r="G128" s="178" t="s">
        <v>143</v>
      </c>
      <c r="H128" s="179">
        <v>21</v>
      </c>
      <c r="I128" s="180"/>
      <c r="J128" s="181">
        <f>ROUND(I128*H128,2)</f>
        <v>0</v>
      </c>
      <c r="K128" s="177" t="s">
        <v>144</v>
      </c>
      <c r="L128" s="182"/>
      <c r="M128" s="183" t="s">
        <v>1</v>
      </c>
      <c r="N128" s="184" t="s">
        <v>40</v>
      </c>
      <c r="O128" s="73"/>
      <c r="P128" s="171">
        <f>O128*H128</f>
        <v>0</v>
      </c>
      <c r="Q128" s="171">
        <v>0</v>
      </c>
      <c r="R128" s="171">
        <f>Q128*H128</f>
        <v>0</v>
      </c>
      <c r="S128" s="171">
        <v>0</v>
      </c>
      <c r="T128" s="17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3" t="s">
        <v>150</v>
      </c>
      <c r="AT128" s="173" t="s">
        <v>147</v>
      </c>
      <c r="AU128" s="173" t="s">
        <v>83</v>
      </c>
      <c r="AY128" s="15" t="s">
        <v>139</v>
      </c>
      <c r="BE128" s="174">
        <f>IF(N128="základní",J128,0)</f>
        <v>0</v>
      </c>
      <c r="BF128" s="174">
        <f>IF(N128="snížená",J128,0)</f>
        <v>0</v>
      </c>
      <c r="BG128" s="174">
        <f>IF(N128="zákl. přenesená",J128,0)</f>
        <v>0</v>
      </c>
      <c r="BH128" s="174">
        <f>IF(N128="sníž. přenesená",J128,0)</f>
        <v>0</v>
      </c>
      <c r="BI128" s="174">
        <f>IF(N128="nulová",J128,0)</f>
        <v>0</v>
      </c>
      <c r="BJ128" s="15" t="s">
        <v>83</v>
      </c>
      <c r="BK128" s="174">
        <f>ROUND(I128*H128,2)</f>
        <v>0</v>
      </c>
      <c r="BL128" s="15" t="s">
        <v>150</v>
      </c>
      <c r="BM128" s="173" t="s">
        <v>224</v>
      </c>
    </row>
    <row r="129" s="2" customFormat="1" ht="31.93044" customHeight="1">
      <c r="A129" s="34"/>
      <c r="B129" s="161"/>
      <c r="C129" s="162" t="s">
        <v>160</v>
      </c>
      <c r="D129" s="162" t="s">
        <v>140</v>
      </c>
      <c r="E129" s="163" t="s">
        <v>153</v>
      </c>
      <c r="F129" s="164" t="s">
        <v>154</v>
      </c>
      <c r="G129" s="165" t="s">
        <v>155</v>
      </c>
      <c r="H129" s="166">
        <v>40</v>
      </c>
      <c r="I129" s="167"/>
      <c r="J129" s="168">
        <f>ROUND(I129*H129,2)</f>
        <v>0</v>
      </c>
      <c r="K129" s="164" t="s">
        <v>144</v>
      </c>
      <c r="L129" s="35"/>
      <c r="M129" s="169" t="s">
        <v>1</v>
      </c>
      <c r="N129" s="170" t="s">
        <v>40</v>
      </c>
      <c r="O129" s="73"/>
      <c r="P129" s="171">
        <f>O129*H129</f>
        <v>0</v>
      </c>
      <c r="Q129" s="171">
        <v>0</v>
      </c>
      <c r="R129" s="171">
        <f>Q129*H129</f>
        <v>0</v>
      </c>
      <c r="S129" s="171">
        <v>0</v>
      </c>
      <c r="T129" s="17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3" t="s">
        <v>145</v>
      </c>
      <c r="AT129" s="173" t="s">
        <v>140</v>
      </c>
      <c r="AU129" s="173" t="s">
        <v>83</v>
      </c>
      <c r="AY129" s="15" t="s">
        <v>139</v>
      </c>
      <c r="BE129" s="174">
        <f>IF(N129="základní",J129,0)</f>
        <v>0</v>
      </c>
      <c r="BF129" s="174">
        <f>IF(N129="snížená",J129,0)</f>
        <v>0</v>
      </c>
      <c r="BG129" s="174">
        <f>IF(N129="zákl. přenesená",J129,0)</f>
        <v>0</v>
      </c>
      <c r="BH129" s="174">
        <f>IF(N129="sníž. přenesená",J129,0)</f>
        <v>0</v>
      </c>
      <c r="BI129" s="174">
        <f>IF(N129="nulová",J129,0)</f>
        <v>0</v>
      </c>
      <c r="BJ129" s="15" t="s">
        <v>83</v>
      </c>
      <c r="BK129" s="174">
        <f>ROUND(I129*H129,2)</f>
        <v>0</v>
      </c>
      <c r="BL129" s="15" t="s">
        <v>145</v>
      </c>
      <c r="BM129" s="173" t="s">
        <v>225</v>
      </c>
    </row>
    <row r="130" s="2" customFormat="1" ht="31.93044" customHeight="1">
      <c r="A130" s="34"/>
      <c r="B130" s="161"/>
      <c r="C130" s="175" t="s">
        <v>164</v>
      </c>
      <c r="D130" s="175" t="s">
        <v>147</v>
      </c>
      <c r="E130" s="176" t="s">
        <v>157</v>
      </c>
      <c r="F130" s="177" t="s">
        <v>158</v>
      </c>
      <c r="G130" s="178" t="s">
        <v>155</v>
      </c>
      <c r="H130" s="179">
        <v>40</v>
      </c>
      <c r="I130" s="180"/>
      <c r="J130" s="181">
        <f>ROUND(I130*H130,2)</f>
        <v>0</v>
      </c>
      <c r="K130" s="177" t="s">
        <v>144</v>
      </c>
      <c r="L130" s="182"/>
      <c r="M130" s="183" t="s">
        <v>1</v>
      </c>
      <c r="N130" s="184" t="s">
        <v>40</v>
      </c>
      <c r="O130" s="73"/>
      <c r="P130" s="171">
        <f>O130*H130</f>
        <v>0</v>
      </c>
      <c r="Q130" s="171">
        <v>0</v>
      </c>
      <c r="R130" s="171">
        <f>Q130*H130</f>
        <v>0</v>
      </c>
      <c r="S130" s="171">
        <v>0</v>
      </c>
      <c r="T130" s="172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3" t="s">
        <v>150</v>
      </c>
      <c r="AT130" s="173" t="s">
        <v>147</v>
      </c>
      <c r="AU130" s="173" t="s">
        <v>83</v>
      </c>
      <c r="AY130" s="15" t="s">
        <v>139</v>
      </c>
      <c r="BE130" s="174">
        <f>IF(N130="základní",J130,0)</f>
        <v>0</v>
      </c>
      <c r="BF130" s="174">
        <f>IF(N130="snížená",J130,0)</f>
        <v>0</v>
      </c>
      <c r="BG130" s="174">
        <f>IF(N130="zákl. přenesená",J130,0)</f>
        <v>0</v>
      </c>
      <c r="BH130" s="174">
        <f>IF(N130="sníž. přenesená",J130,0)</f>
        <v>0</v>
      </c>
      <c r="BI130" s="174">
        <f>IF(N130="nulová",J130,0)</f>
        <v>0</v>
      </c>
      <c r="BJ130" s="15" t="s">
        <v>83</v>
      </c>
      <c r="BK130" s="174">
        <f>ROUND(I130*H130,2)</f>
        <v>0</v>
      </c>
      <c r="BL130" s="15" t="s">
        <v>150</v>
      </c>
      <c r="BM130" s="173" t="s">
        <v>226</v>
      </c>
    </row>
    <row r="131" s="2" customFormat="1" ht="74.50435" customHeight="1">
      <c r="A131" s="34"/>
      <c r="B131" s="161"/>
      <c r="C131" s="162" t="s">
        <v>168</v>
      </c>
      <c r="D131" s="162" t="s">
        <v>140</v>
      </c>
      <c r="E131" s="163" t="s">
        <v>161</v>
      </c>
      <c r="F131" s="164" t="s">
        <v>162</v>
      </c>
      <c r="G131" s="165" t="s">
        <v>143</v>
      </c>
      <c r="H131" s="166">
        <v>40</v>
      </c>
      <c r="I131" s="167"/>
      <c r="J131" s="168">
        <f>ROUND(I131*H131,2)</f>
        <v>0</v>
      </c>
      <c r="K131" s="164" t="s">
        <v>144</v>
      </c>
      <c r="L131" s="35"/>
      <c r="M131" s="169" t="s">
        <v>1</v>
      </c>
      <c r="N131" s="170" t="s">
        <v>40</v>
      </c>
      <c r="O131" s="73"/>
      <c r="P131" s="171">
        <f>O131*H131</f>
        <v>0</v>
      </c>
      <c r="Q131" s="171">
        <v>0</v>
      </c>
      <c r="R131" s="171">
        <f>Q131*H131</f>
        <v>0</v>
      </c>
      <c r="S131" s="171">
        <v>0</v>
      </c>
      <c r="T131" s="17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3" t="s">
        <v>145</v>
      </c>
      <c r="AT131" s="173" t="s">
        <v>140</v>
      </c>
      <c r="AU131" s="173" t="s">
        <v>83</v>
      </c>
      <c r="AY131" s="15" t="s">
        <v>139</v>
      </c>
      <c r="BE131" s="174">
        <f>IF(N131="základní",J131,0)</f>
        <v>0</v>
      </c>
      <c r="BF131" s="174">
        <f>IF(N131="snížená",J131,0)</f>
        <v>0</v>
      </c>
      <c r="BG131" s="174">
        <f>IF(N131="zákl. přenesená",J131,0)</f>
        <v>0</v>
      </c>
      <c r="BH131" s="174">
        <f>IF(N131="sníž. přenesená",J131,0)</f>
        <v>0</v>
      </c>
      <c r="BI131" s="174">
        <f>IF(N131="nulová",J131,0)</f>
        <v>0</v>
      </c>
      <c r="BJ131" s="15" t="s">
        <v>83</v>
      </c>
      <c r="BK131" s="174">
        <f>ROUND(I131*H131,2)</f>
        <v>0</v>
      </c>
      <c r="BL131" s="15" t="s">
        <v>145</v>
      </c>
      <c r="BM131" s="173" t="s">
        <v>227</v>
      </c>
    </row>
    <row r="132" s="2" customFormat="1" ht="63.86087" customHeight="1">
      <c r="A132" s="34"/>
      <c r="B132" s="161"/>
      <c r="C132" s="162" t="s">
        <v>174</v>
      </c>
      <c r="D132" s="162" t="s">
        <v>140</v>
      </c>
      <c r="E132" s="163" t="s">
        <v>175</v>
      </c>
      <c r="F132" s="164" t="s">
        <v>176</v>
      </c>
      <c r="G132" s="165" t="s">
        <v>143</v>
      </c>
      <c r="H132" s="166">
        <v>33</v>
      </c>
      <c r="I132" s="167"/>
      <c r="J132" s="168">
        <f>ROUND(I132*H132,2)</f>
        <v>0</v>
      </c>
      <c r="K132" s="164" t="s">
        <v>144</v>
      </c>
      <c r="L132" s="35"/>
      <c r="M132" s="169" t="s">
        <v>1</v>
      </c>
      <c r="N132" s="170" t="s">
        <v>40</v>
      </c>
      <c r="O132" s="73"/>
      <c r="P132" s="171">
        <f>O132*H132</f>
        <v>0</v>
      </c>
      <c r="Q132" s="171">
        <v>0</v>
      </c>
      <c r="R132" s="171">
        <f>Q132*H132</f>
        <v>0</v>
      </c>
      <c r="S132" s="171">
        <v>0</v>
      </c>
      <c r="T132" s="17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3" t="s">
        <v>145</v>
      </c>
      <c r="AT132" s="173" t="s">
        <v>140</v>
      </c>
      <c r="AU132" s="173" t="s">
        <v>83</v>
      </c>
      <c r="AY132" s="15" t="s">
        <v>139</v>
      </c>
      <c r="BE132" s="174">
        <f>IF(N132="základní",J132,0)</f>
        <v>0</v>
      </c>
      <c r="BF132" s="174">
        <f>IF(N132="snížená",J132,0)</f>
        <v>0</v>
      </c>
      <c r="BG132" s="174">
        <f>IF(N132="zákl. přenesená",J132,0)</f>
        <v>0</v>
      </c>
      <c r="BH132" s="174">
        <f>IF(N132="sníž. přenesená",J132,0)</f>
        <v>0</v>
      </c>
      <c r="BI132" s="174">
        <f>IF(N132="nulová",J132,0)</f>
        <v>0</v>
      </c>
      <c r="BJ132" s="15" t="s">
        <v>83</v>
      </c>
      <c r="BK132" s="174">
        <f>ROUND(I132*H132,2)</f>
        <v>0</v>
      </c>
      <c r="BL132" s="15" t="s">
        <v>145</v>
      </c>
      <c r="BM132" s="173" t="s">
        <v>228</v>
      </c>
    </row>
    <row r="133" s="2" customFormat="1">
      <c r="A133" s="34"/>
      <c r="B133" s="161"/>
      <c r="C133" s="175" t="s">
        <v>178</v>
      </c>
      <c r="D133" s="175" t="s">
        <v>147</v>
      </c>
      <c r="E133" s="176" t="s">
        <v>229</v>
      </c>
      <c r="F133" s="177" t="s">
        <v>230</v>
      </c>
      <c r="G133" s="178" t="s">
        <v>143</v>
      </c>
      <c r="H133" s="179">
        <v>2</v>
      </c>
      <c r="I133" s="180"/>
      <c r="J133" s="181">
        <f>ROUND(I133*H133,2)</f>
        <v>0</v>
      </c>
      <c r="K133" s="177" t="s">
        <v>144</v>
      </c>
      <c r="L133" s="182"/>
      <c r="M133" s="183" t="s">
        <v>1</v>
      </c>
      <c r="N133" s="184" t="s">
        <v>40</v>
      </c>
      <c r="O133" s="73"/>
      <c r="P133" s="171">
        <f>O133*H133</f>
        <v>0</v>
      </c>
      <c r="Q133" s="171">
        <v>0</v>
      </c>
      <c r="R133" s="171">
        <f>Q133*H133</f>
        <v>0</v>
      </c>
      <c r="S133" s="171">
        <v>0</v>
      </c>
      <c r="T133" s="17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3" t="s">
        <v>150</v>
      </c>
      <c r="AT133" s="173" t="s">
        <v>147</v>
      </c>
      <c r="AU133" s="173" t="s">
        <v>83</v>
      </c>
      <c r="AY133" s="15" t="s">
        <v>139</v>
      </c>
      <c r="BE133" s="174">
        <f>IF(N133="základní",J133,0)</f>
        <v>0</v>
      </c>
      <c r="BF133" s="174">
        <f>IF(N133="snížená",J133,0)</f>
        <v>0</v>
      </c>
      <c r="BG133" s="174">
        <f>IF(N133="zákl. přenesená",J133,0)</f>
        <v>0</v>
      </c>
      <c r="BH133" s="174">
        <f>IF(N133="sníž. přenesená",J133,0)</f>
        <v>0</v>
      </c>
      <c r="BI133" s="174">
        <f>IF(N133="nulová",J133,0)</f>
        <v>0</v>
      </c>
      <c r="BJ133" s="15" t="s">
        <v>83</v>
      </c>
      <c r="BK133" s="174">
        <f>ROUND(I133*H133,2)</f>
        <v>0</v>
      </c>
      <c r="BL133" s="15" t="s">
        <v>150</v>
      </c>
      <c r="BM133" s="173" t="s">
        <v>231</v>
      </c>
    </row>
    <row r="134" s="2" customFormat="1">
      <c r="A134" s="34"/>
      <c r="B134" s="35"/>
      <c r="C134" s="34"/>
      <c r="D134" s="185" t="s">
        <v>172</v>
      </c>
      <c r="E134" s="34"/>
      <c r="F134" s="186" t="s">
        <v>232</v>
      </c>
      <c r="G134" s="34"/>
      <c r="H134" s="34"/>
      <c r="I134" s="187"/>
      <c r="J134" s="34"/>
      <c r="K134" s="34"/>
      <c r="L134" s="35"/>
      <c r="M134" s="188"/>
      <c r="N134" s="189"/>
      <c r="O134" s="73"/>
      <c r="P134" s="73"/>
      <c r="Q134" s="73"/>
      <c r="R134" s="73"/>
      <c r="S134" s="73"/>
      <c r="T134" s="7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5" t="s">
        <v>172</v>
      </c>
      <c r="AU134" s="15" t="s">
        <v>83</v>
      </c>
    </row>
    <row r="135" s="2" customFormat="1">
      <c r="A135" s="34"/>
      <c r="B135" s="161"/>
      <c r="C135" s="175" t="s">
        <v>183</v>
      </c>
      <c r="D135" s="175" t="s">
        <v>147</v>
      </c>
      <c r="E135" s="176" t="s">
        <v>179</v>
      </c>
      <c r="F135" s="177" t="s">
        <v>180</v>
      </c>
      <c r="G135" s="178" t="s">
        <v>143</v>
      </c>
      <c r="H135" s="179">
        <v>14</v>
      </c>
      <c r="I135" s="180"/>
      <c r="J135" s="181">
        <f>ROUND(I135*H135,2)</f>
        <v>0</v>
      </c>
      <c r="K135" s="177" t="s">
        <v>144</v>
      </c>
      <c r="L135" s="182"/>
      <c r="M135" s="183" t="s">
        <v>1</v>
      </c>
      <c r="N135" s="184" t="s">
        <v>40</v>
      </c>
      <c r="O135" s="73"/>
      <c r="P135" s="171">
        <f>O135*H135</f>
        <v>0</v>
      </c>
      <c r="Q135" s="171">
        <v>0</v>
      </c>
      <c r="R135" s="171">
        <f>Q135*H135</f>
        <v>0</v>
      </c>
      <c r="S135" s="171">
        <v>0</v>
      </c>
      <c r="T135" s="17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3" t="s">
        <v>150</v>
      </c>
      <c r="AT135" s="173" t="s">
        <v>147</v>
      </c>
      <c r="AU135" s="173" t="s">
        <v>83</v>
      </c>
      <c r="AY135" s="15" t="s">
        <v>139</v>
      </c>
      <c r="BE135" s="174">
        <f>IF(N135="základní",J135,0)</f>
        <v>0</v>
      </c>
      <c r="BF135" s="174">
        <f>IF(N135="snížená",J135,0)</f>
        <v>0</v>
      </c>
      <c r="BG135" s="174">
        <f>IF(N135="zákl. přenesená",J135,0)</f>
        <v>0</v>
      </c>
      <c r="BH135" s="174">
        <f>IF(N135="sníž. přenesená",J135,0)</f>
        <v>0</v>
      </c>
      <c r="BI135" s="174">
        <f>IF(N135="nulová",J135,0)</f>
        <v>0</v>
      </c>
      <c r="BJ135" s="15" t="s">
        <v>83</v>
      </c>
      <c r="BK135" s="174">
        <f>ROUND(I135*H135,2)</f>
        <v>0</v>
      </c>
      <c r="BL135" s="15" t="s">
        <v>150</v>
      </c>
      <c r="BM135" s="173" t="s">
        <v>233</v>
      </c>
    </row>
    <row r="136" s="2" customFormat="1">
      <c r="A136" s="34"/>
      <c r="B136" s="35"/>
      <c r="C136" s="34"/>
      <c r="D136" s="185" t="s">
        <v>172</v>
      </c>
      <c r="E136" s="34"/>
      <c r="F136" s="186" t="s">
        <v>234</v>
      </c>
      <c r="G136" s="34"/>
      <c r="H136" s="34"/>
      <c r="I136" s="187"/>
      <c r="J136" s="34"/>
      <c r="K136" s="34"/>
      <c r="L136" s="35"/>
      <c r="M136" s="188"/>
      <c r="N136" s="189"/>
      <c r="O136" s="73"/>
      <c r="P136" s="73"/>
      <c r="Q136" s="73"/>
      <c r="R136" s="73"/>
      <c r="S136" s="73"/>
      <c r="T136" s="7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5" t="s">
        <v>172</v>
      </c>
      <c r="AU136" s="15" t="s">
        <v>83</v>
      </c>
    </row>
    <row r="137" s="2" customFormat="1">
      <c r="A137" s="34"/>
      <c r="B137" s="161"/>
      <c r="C137" s="175" t="s">
        <v>187</v>
      </c>
      <c r="D137" s="175" t="s">
        <v>147</v>
      </c>
      <c r="E137" s="176" t="s">
        <v>235</v>
      </c>
      <c r="F137" s="177" t="s">
        <v>180</v>
      </c>
      <c r="G137" s="178" t="s">
        <v>143</v>
      </c>
      <c r="H137" s="179">
        <v>6</v>
      </c>
      <c r="I137" s="180"/>
      <c r="J137" s="181">
        <f>ROUND(I137*H137,2)</f>
        <v>0</v>
      </c>
      <c r="K137" s="177" t="s">
        <v>144</v>
      </c>
      <c r="L137" s="182"/>
      <c r="M137" s="183" t="s">
        <v>1</v>
      </c>
      <c r="N137" s="184" t="s">
        <v>40</v>
      </c>
      <c r="O137" s="73"/>
      <c r="P137" s="171">
        <f>O137*H137</f>
        <v>0</v>
      </c>
      <c r="Q137" s="171">
        <v>0</v>
      </c>
      <c r="R137" s="171">
        <f>Q137*H137</f>
        <v>0</v>
      </c>
      <c r="S137" s="171">
        <v>0</v>
      </c>
      <c r="T137" s="17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3" t="s">
        <v>150</v>
      </c>
      <c r="AT137" s="173" t="s">
        <v>147</v>
      </c>
      <c r="AU137" s="173" t="s">
        <v>83</v>
      </c>
      <c r="AY137" s="15" t="s">
        <v>139</v>
      </c>
      <c r="BE137" s="174">
        <f>IF(N137="základní",J137,0)</f>
        <v>0</v>
      </c>
      <c r="BF137" s="174">
        <f>IF(N137="snížená",J137,0)</f>
        <v>0</v>
      </c>
      <c r="BG137" s="174">
        <f>IF(N137="zákl. přenesená",J137,0)</f>
        <v>0</v>
      </c>
      <c r="BH137" s="174">
        <f>IF(N137="sníž. přenesená",J137,0)</f>
        <v>0</v>
      </c>
      <c r="BI137" s="174">
        <f>IF(N137="nulová",J137,0)</f>
        <v>0</v>
      </c>
      <c r="BJ137" s="15" t="s">
        <v>83</v>
      </c>
      <c r="BK137" s="174">
        <f>ROUND(I137*H137,2)</f>
        <v>0</v>
      </c>
      <c r="BL137" s="15" t="s">
        <v>150</v>
      </c>
      <c r="BM137" s="173" t="s">
        <v>236</v>
      </c>
    </row>
    <row r="138" s="2" customFormat="1">
      <c r="A138" s="34"/>
      <c r="B138" s="35"/>
      <c r="C138" s="34"/>
      <c r="D138" s="185" t="s">
        <v>172</v>
      </c>
      <c r="E138" s="34"/>
      <c r="F138" s="186" t="s">
        <v>237</v>
      </c>
      <c r="G138" s="34"/>
      <c r="H138" s="34"/>
      <c r="I138" s="187"/>
      <c r="J138" s="34"/>
      <c r="K138" s="34"/>
      <c r="L138" s="35"/>
      <c r="M138" s="188"/>
      <c r="N138" s="189"/>
      <c r="O138" s="73"/>
      <c r="P138" s="73"/>
      <c r="Q138" s="73"/>
      <c r="R138" s="73"/>
      <c r="S138" s="73"/>
      <c r="T138" s="7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5" t="s">
        <v>172</v>
      </c>
      <c r="AU138" s="15" t="s">
        <v>83</v>
      </c>
    </row>
    <row r="139" s="2" customFormat="1">
      <c r="A139" s="34"/>
      <c r="B139" s="161"/>
      <c r="C139" s="175" t="s">
        <v>193</v>
      </c>
      <c r="D139" s="175" t="s">
        <v>147</v>
      </c>
      <c r="E139" s="176" t="s">
        <v>238</v>
      </c>
      <c r="F139" s="177" t="s">
        <v>239</v>
      </c>
      <c r="G139" s="178" t="s">
        <v>143</v>
      </c>
      <c r="H139" s="179">
        <v>5</v>
      </c>
      <c r="I139" s="180"/>
      <c r="J139" s="181">
        <f>ROUND(I139*H139,2)</f>
        <v>0</v>
      </c>
      <c r="K139" s="177" t="s">
        <v>144</v>
      </c>
      <c r="L139" s="182"/>
      <c r="M139" s="183" t="s">
        <v>1</v>
      </c>
      <c r="N139" s="184" t="s">
        <v>40</v>
      </c>
      <c r="O139" s="73"/>
      <c r="P139" s="171">
        <f>O139*H139</f>
        <v>0</v>
      </c>
      <c r="Q139" s="171">
        <v>0</v>
      </c>
      <c r="R139" s="171">
        <f>Q139*H139</f>
        <v>0</v>
      </c>
      <c r="S139" s="171">
        <v>0</v>
      </c>
      <c r="T139" s="17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3" t="s">
        <v>150</v>
      </c>
      <c r="AT139" s="173" t="s">
        <v>147</v>
      </c>
      <c r="AU139" s="173" t="s">
        <v>83</v>
      </c>
      <c r="AY139" s="15" t="s">
        <v>139</v>
      </c>
      <c r="BE139" s="174">
        <f>IF(N139="základní",J139,0)</f>
        <v>0</v>
      </c>
      <c r="BF139" s="174">
        <f>IF(N139="snížená",J139,0)</f>
        <v>0</v>
      </c>
      <c r="BG139" s="174">
        <f>IF(N139="zákl. přenesená",J139,0)</f>
        <v>0</v>
      </c>
      <c r="BH139" s="174">
        <f>IF(N139="sníž. přenesená",J139,0)</f>
        <v>0</v>
      </c>
      <c r="BI139" s="174">
        <f>IF(N139="nulová",J139,0)</f>
        <v>0</v>
      </c>
      <c r="BJ139" s="15" t="s">
        <v>83</v>
      </c>
      <c r="BK139" s="174">
        <f>ROUND(I139*H139,2)</f>
        <v>0</v>
      </c>
      <c r="BL139" s="15" t="s">
        <v>150</v>
      </c>
      <c r="BM139" s="173" t="s">
        <v>240</v>
      </c>
    </row>
    <row r="140" s="2" customFormat="1">
      <c r="A140" s="34"/>
      <c r="B140" s="35"/>
      <c r="C140" s="34"/>
      <c r="D140" s="185" t="s">
        <v>172</v>
      </c>
      <c r="E140" s="34"/>
      <c r="F140" s="186" t="s">
        <v>241</v>
      </c>
      <c r="G140" s="34"/>
      <c r="H140" s="34"/>
      <c r="I140" s="187"/>
      <c r="J140" s="34"/>
      <c r="K140" s="34"/>
      <c r="L140" s="35"/>
      <c r="M140" s="188"/>
      <c r="N140" s="189"/>
      <c r="O140" s="73"/>
      <c r="P140" s="73"/>
      <c r="Q140" s="73"/>
      <c r="R140" s="73"/>
      <c r="S140" s="73"/>
      <c r="T140" s="7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5" t="s">
        <v>172</v>
      </c>
      <c r="AU140" s="15" t="s">
        <v>83</v>
      </c>
    </row>
    <row r="141" s="2" customFormat="1">
      <c r="A141" s="34"/>
      <c r="B141" s="161"/>
      <c r="C141" s="175" t="s">
        <v>198</v>
      </c>
      <c r="D141" s="175" t="s">
        <v>147</v>
      </c>
      <c r="E141" s="176" t="s">
        <v>242</v>
      </c>
      <c r="F141" s="177" t="s">
        <v>243</v>
      </c>
      <c r="G141" s="178" t="s">
        <v>143</v>
      </c>
      <c r="H141" s="179">
        <v>6</v>
      </c>
      <c r="I141" s="180"/>
      <c r="J141" s="181">
        <f>ROUND(I141*H141,2)</f>
        <v>0</v>
      </c>
      <c r="K141" s="177" t="s">
        <v>144</v>
      </c>
      <c r="L141" s="182"/>
      <c r="M141" s="183" t="s">
        <v>1</v>
      </c>
      <c r="N141" s="184" t="s">
        <v>40</v>
      </c>
      <c r="O141" s="73"/>
      <c r="P141" s="171">
        <f>O141*H141</f>
        <v>0</v>
      </c>
      <c r="Q141" s="171">
        <v>0</v>
      </c>
      <c r="R141" s="171">
        <f>Q141*H141</f>
        <v>0</v>
      </c>
      <c r="S141" s="171">
        <v>0</v>
      </c>
      <c r="T141" s="17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3" t="s">
        <v>150</v>
      </c>
      <c r="AT141" s="173" t="s">
        <v>147</v>
      </c>
      <c r="AU141" s="173" t="s">
        <v>83</v>
      </c>
      <c r="AY141" s="15" t="s">
        <v>139</v>
      </c>
      <c r="BE141" s="174">
        <f>IF(N141="základní",J141,0)</f>
        <v>0</v>
      </c>
      <c r="BF141" s="174">
        <f>IF(N141="snížená",J141,0)</f>
        <v>0</v>
      </c>
      <c r="BG141" s="174">
        <f>IF(N141="zákl. přenesená",J141,0)</f>
        <v>0</v>
      </c>
      <c r="BH141" s="174">
        <f>IF(N141="sníž. přenesená",J141,0)</f>
        <v>0</v>
      </c>
      <c r="BI141" s="174">
        <f>IF(N141="nulová",J141,0)</f>
        <v>0</v>
      </c>
      <c r="BJ141" s="15" t="s">
        <v>83</v>
      </c>
      <c r="BK141" s="174">
        <f>ROUND(I141*H141,2)</f>
        <v>0</v>
      </c>
      <c r="BL141" s="15" t="s">
        <v>150</v>
      </c>
      <c r="BM141" s="173" t="s">
        <v>244</v>
      </c>
    </row>
    <row r="142" s="2" customFormat="1">
      <c r="A142" s="34"/>
      <c r="B142" s="35"/>
      <c r="C142" s="34"/>
      <c r="D142" s="185" t="s">
        <v>172</v>
      </c>
      <c r="E142" s="34"/>
      <c r="F142" s="186" t="s">
        <v>245</v>
      </c>
      <c r="G142" s="34"/>
      <c r="H142" s="34"/>
      <c r="I142" s="187"/>
      <c r="J142" s="34"/>
      <c r="K142" s="34"/>
      <c r="L142" s="35"/>
      <c r="M142" s="188"/>
      <c r="N142" s="189"/>
      <c r="O142" s="73"/>
      <c r="P142" s="73"/>
      <c r="Q142" s="73"/>
      <c r="R142" s="73"/>
      <c r="S142" s="73"/>
      <c r="T142" s="7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5" t="s">
        <v>172</v>
      </c>
      <c r="AU142" s="15" t="s">
        <v>83</v>
      </c>
    </row>
    <row r="143" s="2" customFormat="1" ht="21.28696" customHeight="1">
      <c r="A143" s="34"/>
      <c r="B143" s="161"/>
      <c r="C143" s="162" t="s">
        <v>246</v>
      </c>
      <c r="D143" s="162" t="s">
        <v>140</v>
      </c>
      <c r="E143" s="163" t="s">
        <v>184</v>
      </c>
      <c r="F143" s="164" t="s">
        <v>185</v>
      </c>
      <c r="G143" s="165" t="s">
        <v>143</v>
      </c>
      <c r="H143" s="166">
        <v>35</v>
      </c>
      <c r="I143" s="167"/>
      <c r="J143" s="168">
        <f>ROUND(I143*H143,2)</f>
        <v>0</v>
      </c>
      <c r="K143" s="164" t="s">
        <v>144</v>
      </c>
      <c r="L143" s="35"/>
      <c r="M143" s="169" t="s">
        <v>1</v>
      </c>
      <c r="N143" s="170" t="s">
        <v>40</v>
      </c>
      <c r="O143" s="73"/>
      <c r="P143" s="171">
        <f>O143*H143</f>
        <v>0</v>
      </c>
      <c r="Q143" s="171">
        <v>0</v>
      </c>
      <c r="R143" s="171">
        <f>Q143*H143</f>
        <v>0</v>
      </c>
      <c r="S143" s="171">
        <v>0</v>
      </c>
      <c r="T143" s="17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3" t="s">
        <v>145</v>
      </c>
      <c r="AT143" s="173" t="s">
        <v>140</v>
      </c>
      <c r="AU143" s="173" t="s">
        <v>83</v>
      </c>
      <c r="AY143" s="15" t="s">
        <v>139</v>
      </c>
      <c r="BE143" s="174">
        <f>IF(N143="základní",J143,0)</f>
        <v>0</v>
      </c>
      <c r="BF143" s="174">
        <f>IF(N143="snížená",J143,0)</f>
        <v>0</v>
      </c>
      <c r="BG143" s="174">
        <f>IF(N143="zákl. přenesená",J143,0)</f>
        <v>0</v>
      </c>
      <c r="BH143" s="174">
        <f>IF(N143="sníž. přenesená",J143,0)</f>
        <v>0</v>
      </c>
      <c r="BI143" s="174">
        <f>IF(N143="nulová",J143,0)</f>
        <v>0</v>
      </c>
      <c r="BJ143" s="15" t="s">
        <v>83</v>
      </c>
      <c r="BK143" s="174">
        <f>ROUND(I143*H143,2)</f>
        <v>0</v>
      </c>
      <c r="BL143" s="15" t="s">
        <v>145</v>
      </c>
      <c r="BM143" s="173" t="s">
        <v>247</v>
      </c>
    </row>
    <row r="144" s="2" customFormat="1">
      <c r="A144" s="34"/>
      <c r="B144" s="35"/>
      <c r="C144" s="34"/>
      <c r="D144" s="185" t="s">
        <v>172</v>
      </c>
      <c r="E144" s="34"/>
      <c r="F144" s="186" t="s">
        <v>248</v>
      </c>
      <c r="G144" s="34"/>
      <c r="H144" s="34"/>
      <c r="I144" s="187"/>
      <c r="J144" s="34"/>
      <c r="K144" s="34"/>
      <c r="L144" s="35"/>
      <c r="M144" s="188"/>
      <c r="N144" s="189"/>
      <c r="O144" s="73"/>
      <c r="P144" s="73"/>
      <c r="Q144" s="73"/>
      <c r="R144" s="73"/>
      <c r="S144" s="73"/>
      <c r="T144" s="7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5" t="s">
        <v>172</v>
      </c>
      <c r="AU144" s="15" t="s">
        <v>83</v>
      </c>
    </row>
    <row r="145" s="2" customFormat="1" ht="97.14783" customHeight="1">
      <c r="A145" s="34"/>
      <c r="B145" s="161"/>
      <c r="C145" s="162" t="s">
        <v>8</v>
      </c>
      <c r="D145" s="162" t="s">
        <v>140</v>
      </c>
      <c r="E145" s="163" t="s">
        <v>249</v>
      </c>
      <c r="F145" s="164" t="s">
        <v>250</v>
      </c>
      <c r="G145" s="165" t="s">
        <v>143</v>
      </c>
      <c r="H145" s="166">
        <v>1</v>
      </c>
      <c r="I145" s="167"/>
      <c r="J145" s="168">
        <f>ROUND(I145*H145,2)</f>
        <v>0</v>
      </c>
      <c r="K145" s="164" t="s">
        <v>144</v>
      </c>
      <c r="L145" s="35"/>
      <c r="M145" s="169" t="s">
        <v>1</v>
      </c>
      <c r="N145" s="170" t="s">
        <v>40</v>
      </c>
      <c r="O145" s="73"/>
      <c r="P145" s="171">
        <f>O145*H145</f>
        <v>0</v>
      </c>
      <c r="Q145" s="171">
        <v>0</v>
      </c>
      <c r="R145" s="171">
        <f>Q145*H145</f>
        <v>0</v>
      </c>
      <c r="S145" s="171">
        <v>0</v>
      </c>
      <c r="T145" s="17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3" t="s">
        <v>145</v>
      </c>
      <c r="AT145" s="173" t="s">
        <v>140</v>
      </c>
      <c r="AU145" s="173" t="s">
        <v>83</v>
      </c>
      <c r="AY145" s="15" t="s">
        <v>139</v>
      </c>
      <c r="BE145" s="174">
        <f>IF(N145="základní",J145,0)</f>
        <v>0</v>
      </c>
      <c r="BF145" s="174">
        <f>IF(N145="snížená",J145,0)</f>
        <v>0</v>
      </c>
      <c r="BG145" s="174">
        <f>IF(N145="zákl. přenesená",J145,0)</f>
        <v>0</v>
      </c>
      <c r="BH145" s="174">
        <f>IF(N145="sníž. přenesená",J145,0)</f>
        <v>0</v>
      </c>
      <c r="BI145" s="174">
        <f>IF(N145="nulová",J145,0)</f>
        <v>0</v>
      </c>
      <c r="BJ145" s="15" t="s">
        <v>83</v>
      </c>
      <c r="BK145" s="174">
        <f>ROUND(I145*H145,2)</f>
        <v>0</v>
      </c>
      <c r="BL145" s="15" t="s">
        <v>145</v>
      </c>
      <c r="BM145" s="173" t="s">
        <v>251</v>
      </c>
    </row>
    <row r="146" s="2" customFormat="1">
      <c r="A146" s="34"/>
      <c r="B146" s="161"/>
      <c r="C146" s="162" t="s">
        <v>215</v>
      </c>
      <c r="D146" s="162" t="s">
        <v>140</v>
      </c>
      <c r="E146" s="163" t="s">
        <v>252</v>
      </c>
      <c r="F146" s="164" t="s">
        <v>253</v>
      </c>
      <c r="G146" s="165" t="s">
        <v>143</v>
      </c>
      <c r="H146" s="166">
        <v>1</v>
      </c>
      <c r="I146" s="167"/>
      <c r="J146" s="168">
        <f>ROUND(I146*H146,2)</f>
        <v>0</v>
      </c>
      <c r="K146" s="164" t="s">
        <v>144</v>
      </c>
      <c r="L146" s="35"/>
      <c r="M146" s="169" t="s">
        <v>1</v>
      </c>
      <c r="N146" s="170" t="s">
        <v>40</v>
      </c>
      <c r="O146" s="73"/>
      <c r="P146" s="171">
        <f>O146*H146</f>
        <v>0</v>
      </c>
      <c r="Q146" s="171">
        <v>0</v>
      </c>
      <c r="R146" s="171">
        <f>Q146*H146</f>
        <v>0</v>
      </c>
      <c r="S146" s="171">
        <v>0</v>
      </c>
      <c r="T146" s="172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3" t="s">
        <v>145</v>
      </c>
      <c r="AT146" s="173" t="s">
        <v>140</v>
      </c>
      <c r="AU146" s="173" t="s">
        <v>83</v>
      </c>
      <c r="AY146" s="15" t="s">
        <v>139</v>
      </c>
      <c r="BE146" s="174">
        <f>IF(N146="základní",J146,0)</f>
        <v>0</v>
      </c>
      <c r="BF146" s="174">
        <f>IF(N146="snížená",J146,0)</f>
        <v>0</v>
      </c>
      <c r="BG146" s="174">
        <f>IF(N146="zákl. přenesená",J146,0)</f>
        <v>0</v>
      </c>
      <c r="BH146" s="174">
        <f>IF(N146="sníž. přenesená",J146,0)</f>
        <v>0</v>
      </c>
      <c r="BI146" s="174">
        <f>IF(N146="nulová",J146,0)</f>
        <v>0</v>
      </c>
      <c r="BJ146" s="15" t="s">
        <v>83</v>
      </c>
      <c r="BK146" s="174">
        <f>ROUND(I146*H146,2)</f>
        <v>0</v>
      </c>
      <c r="BL146" s="15" t="s">
        <v>145</v>
      </c>
      <c r="BM146" s="173" t="s">
        <v>254</v>
      </c>
    </row>
    <row r="147" s="11" customFormat="1" ht="25.92" customHeight="1">
      <c r="A147" s="11"/>
      <c r="B147" s="150"/>
      <c r="C147" s="11"/>
      <c r="D147" s="151" t="s">
        <v>74</v>
      </c>
      <c r="E147" s="152" t="s">
        <v>191</v>
      </c>
      <c r="F147" s="152" t="s">
        <v>192</v>
      </c>
      <c r="G147" s="11"/>
      <c r="H147" s="11"/>
      <c r="I147" s="153"/>
      <c r="J147" s="154">
        <f>BK147</f>
        <v>0</v>
      </c>
      <c r="K147" s="11"/>
      <c r="L147" s="150"/>
      <c r="M147" s="155"/>
      <c r="N147" s="156"/>
      <c r="O147" s="156"/>
      <c r="P147" s="157">
        <f>SUM(P148:P150)</f>
        <v>0</v>
      </c>
      <c r="Q147" s="156"/>
      <c r="R147" s="157">
        <f>SUM(R148:R150)</f>
        <v>0</v>
      </c>
      <c r="S147" s="156"/>
      <c r="T147" s="158">
        <f>SUM(T148:T150)</f>
        <v>0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R147" s="151" t="s">
        <v>160</v>
      </c>
      <c r="AT147" s="159" t="s">
        <v>74</v>
      </c>
      <c r="AU147" s="159" t="s">
        <v>75</v>
      </c>
      <c r="AY147" s="151" t="s">
        <v>139</v>
      </c>
      <c r="BK147" s="160">
        <f>SUM(BK148:BK150)</f>
        <v>0</v>
      </c>
    </row>
    <row r="148" s="2" customFormat="1" ht="21.28696" customHeight="1">
      <c r="A148" s="34"/>
      <c r="B148" s="161"/>
      <c r="C148" s="162" t="s">
        <v>255</v>
      </c>
      <c r="D148" s="162" t="s">
        <v>140</v>
      </c>
      <c r="E148" s="163" t="s">
        <v>194</v>
      </c>
      <c r="F148" s="164" t="s">
        <v>195</v>
      </c>
      <c r="G148" s="165" t="s">
        <v>196</v>
      </c>
      <c r="H148" s="190"/>
      <c r="I148" s="167"/>
      <c r="J148" s="168">
        <f>ROUND(I148*H148,2)</f>
        <v>0</v>
      </c>
      <c r="K148" s="164" t="s">
        <v>144</v>
      </c>
      <c r="L148" s="35"/>
      <c r="M148" s="169" t="s">
        <v>1</v>
      </c>
      <c r="N148" s="170" t="s">
        <v>40</v>
      </c>
      <c r="O148" s="73"/>
      <c r="P148" s="171">
        <f>O148*H148</f>
        <v>0</v>
      </c>
      <c r="Q148" s="171">
        <v>0</v>
      </c>
      <c r="R148" s="171">
        <f>Q148*H148</f>
        <v>0</v>
      </c>
      <c r="S148" s="171">
        <v>0</v>
      </c>
      <c r="T148" s="172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73" t="s">
        <v>138</v>
      </c>
      <c r="AT148" s="173" t="s">
        <v>140</v>
      </c>
      <c r="AU148" s="173" t="s">
        <v>83</v>
      </c>
      <c r="AY148" s="15" t="s">
        <v>139</v>
      </c>
      <c r="BE148" s="174">
        <f>IF(N148="základní",J148,0)</f>
        <v>0</v>
      </c>
      <c r="BF148" s="174">
        <f>IF(N148="snížená",J148,0)</f>
        <v>0</v>
      </c>
      <c r="BG148" s="174">
        <f>IF(N148="zákl. přenesená",J148,0)</f>
        <v>0</v>
      </c>
      <c r="BH148" s="174">
        <f>IF(N148="sníž. přenesená",J148,0)</f>
        <v>0</v>
      </c>
      <c r="BI148" s="174">
        <f>IF(N148="nulová",J148,0)</f>
        <v>0</v>
      </c>
      <c r="BJ148" s="15" t="s">
        <v>83</v>
      </c>
      <c r="BK148" s="174">
        <f>ROUND(I148*H148,2)</f>
        <v>0</v>
      </c>
      <c r="BL148" s="15" t="s">
        <v>138</v>
      </c>
      <c r="BM148" s="173" t="s">
        <v>256</v>
      </c>
    </row>
    <row r="149" s="2" customFormat="1" ht="15.02609" customHeight="1">
      <c r="A149" s="34"/>
      <c r="B149" s="161"/>
      <c r="C149" s="162" t="s">
        <v>257</v>
      </c>
      <c r="D149" s="162" t="s">
        <v>140</v>
      </c>
      <c r="E149" s="163" t="s">
        <v>199</v>
      </c>
      <c r="F149" s="164" t="s">
        <v>200</v>
      </c>
      <c r="G149" s="165" t="s">
        <v>201</v>
      </c>
      <c r="H149" s="166">
        <v>1</v>
      </c>
      <c r="I149" s="167"/>
      <c r="J149" s="168">
        <f>ROUND(I149*H149,2)</f>
        <v>0</v>
      </c>
      <c r="K149" s="164" t="s">
        <v>144</v>
      </c>
      <c r="L149" s="35"/>
      <c r="M149" s="169" t="s">
        <v>1</v>
      </c>
      <c r="N149" s="170" t="s">
        <v>40</v>
      </c>
      <c r="O149" s="73"/>
      <c r="P149" s="171">
        <f>O149*H149</f>
        <v>0</v>
      </c>
      <c r="Q149" s="171">
        <v>0</v>
      </c>
      <c r="R149" s="171">
        <f>Q149*H149</f>
        <v>0</v>
      </c>
      <c r="S149" s="171">
        <v>0</v>
      </c>
      <c r="T149" s="172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3" t="s">
        <v>138</v>
      </c>
      <c r="AT149" s="173" t="s">
        <v>140</v>
      </c>
      <c r="AU149" s="173" t="s">
        <v>83</v>
      </c>
      <c r="AY149" s="15" t="s">
        <v>139</v>
      </c>
      <c r="BE149" s="174">
        <f>IF(N149="základní",J149,0)</f>
        <v>0</v>
      </c>
      <c r="BF149" s="174">
        <f>IF(N149="snížená",J149,0)</f>
        <v>0</v>
      </c>
      <c r="BG149" s="174">
        <f>IF(N149="zákl. přenesená",J149,0)</f>
        <v>0</v>
      </c>
      <c r="BH149" s="174">
        <f>IF(N149="sníž. přenesená",J149,0)</f>
        <v>0</v>
      </c>
      <c r="BI149" s="174">
        <f>IF(N149="nulová",J149,0)</f>
        <v>0</v>
      </c>
      <c r="BJ149" s="15" t="s">
        <v>83</v>
      </c>
      <c r="BK149" s="174">
        <f>ROUND(I149*H149,2)</f>
        <v>0</v>
      </c>
      <c r="BL149" s="15" t="s">
        <v>138</v>
      </c>
      <c r="BM149" s="173" t="s">
        <v>258</v>
      </c>
    </row>
    <row r="150" s="2" customFormat="1">
      <c r="A150" s="34"/>
      <c r="B150" s="35"/>
      <c r="C150" s="34"/>
      <c r="D150" s="185" t="s">
        <v>172</v>
      </c>
      <c r="E150" s="34"/>
      <c r="F150" s="186" t="s">
        <v>203</v>
      </c>
      <c r="G150" s="34"/>
      <c r="H150" s="34"/>
      <c r="I150" s="187"/>
      <c r="J150" s="34"/>
      <c r="K150" s="34"/>
      <c r="L150" s="35"/>
      <c r="M150" s="191"/>
      <c r="N150" s="192"/>
      <c r="O150" s="193"/>
      <c r="P150" s="193"/>
      <c r="Q150" s="193"/>
      <c r="R150" s="193"/>
      <c r="S150" s="193"/>
      <c r="T150" s="19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5" t="s">
        <v>172</v>
      </c>
      <c r="AU150" s="15" t="s">
        <v>83</v>
      </c>
    </row>
    <row r="151" s="2" customFormat="1" ht="6.96" customHeight="1">
      <c r="A151" s="34"/>
      <c r="B151" s="56"/>
      <c r="C151" s="57"/>
      <c r="D151" s="57"/>
      <c r="E151" s="57"/>
      <c r="F151" s="57"/>
      <c r="G151" s="57"/>
      <c r="H151" s="57"/>
      <c r="I151" s="57"/>
      <c r="J151" s="57"/>
      <c r="K151" s="57"/>
      <c r="L151" s="35"/>
      <c r="M151" s="34"/>
      <c r="O151" s="34"/>
      <c r="P151" s="34"/>
      <c r="Q151" s="34"/>
      <c r="R151" s="34"/>
      <c r="S151" s="34"/>
      <c r="T151" s="34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</row>
  </sheetData>
  <autoFilter ref="C119:K15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574219" style="1" customWidth="1"/>
    <col min="2" max="2" width="1.148438" style="1" customWidth="1"/>
    <col min="3" max="3" width="4.292969" style="1" customWidth="1"/>
    <col min="4" max="4" width="4.433594" style="1" customWidth="1"/>
    <col min="5" max="5" width="17.57422" style="1" customWidth="1"/>
    <col min="6" max="6" width="52.15234" style="1" customWidth="1"/>
    <col min="7" max="7" width="7.722656" style="1" customWidth="1"/>
    <col min="8" max="8" width="14.29297" style="1" customWidth="1"/>
    <col min="9" max="9" width="16.15234" style="1" customWidth="1"/>
    <col min="10" max="10" width="22.86328" style="1" customWidth="1"/>
    <col min="11" max="11" width="22.86328" style="1" customWidth="1"/>
    <col min="12" max="12" width="9.574219" style="1" customWidth="1"/>
    <col min="13" max="13" width="11.15234" style="1" hidden="1" customWidth="1"/>
    <col min="14" max="14" width="9.140625" style="1" hidden="1"/>
    <col min="15" max="15" width="14.57422" style="1" hidden="1" customWidth="1"/>
    <col min="16" max="16" width="14.57422" style="1" hidden="1" customWidth="1"/>
    <col min="17" max="17" width="14.57422" style="1" hidden="1" customWidth="1"/>
    <col min="18" max="18" width="14.57422" style="1" hidden="1" customWidth="1"/>
    <col min="19" max="19" width="14.57422" style="1" hidden="1" customWidth="1"/>
    <col min="20" max="20" width="14.57422" style="1" hidden="1" customWidth="1"/>
    <col min="21" max="21" width="16.72266" style="1" hidden="1" customWidth="1"/>
    <col min="22" max="22" width="12.72266" style="1" customWidth="1"/>
    <col min="23" max="23" width="16.72266" style="1" customWidth="1"/>
    <col min="24" max="24" width="12.72266" style="1" customWidth="1"/>
    <col min="25" max="25" width="15.43359" style="1" customWidth="1"/>
    <col min="26" max="26" width="11.29297" style="1" customWidth="1"/>
    <col min="27" max="27" width="15.43359" style="1" customWidth="1"/>
    <col min="28" max="28" width="16.72266" style="1" customWidth="1"/>
    <col min="29" max="29" width="11.29297" style="1" customWidth="1"/>
    <col min="30" max="30" width="15.43359" style="1" customWidth="1"/>
    <col min="31" max="31" width="16.72266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91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="1" customFormat="1" ht="24.96" customHeight="1">
      <c r="B4" s="18"/>
      <c r="D4" s="19" t="s">
        <v>113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26.92174" customHeight="1">
      <c r="B7" s="18"/>
      <c r="E7" s="117" t="str">
        <f>'Rekapitulace stavby'!K6</f>
        <v>Údržba, opravy a odstraňování závad u SPS v obvodu OŘ Ostrava 2020-2023, Oprava osvětlení ON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114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5.02609" customHeight="1">
      <c r="A9" s="34"/>
      <c r="B9" s="35"/>
      <c r="C9" s="34"/>
      <c r="D9" s="34"/>
      <c r="E9" s="63" t="s">
        <v>259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8. 3. 2021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27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27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25</v>
      </c>
      <c r="J23" s="2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33</v>
      </c>
      <c r="F24" s="34"/>
      <c r="G24" s="34"/>
      <c r="H24" s="34"/>
      <c r="I24" s="28" t="s">
        <v>27</v>
      </c>
      <c r="J24" s="2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5.02609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35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37</v>
      </c>
      <c r="G32" s="34"/>
      <c r="H32" s="34"/>
      <c r="I32" s="39" t="s">
        <v>36</v>
      </c>
      <c r="J32" s="39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39</v>
      </c>
      <c r="E33" s="28" t="s">
        <v>40</v>
      </c>
      <c r="F33" s="123">
        <f>ROUND((SUM(BE120:BE145)),  2)</f>
        <v>0</v>
      </c>
      <c r="G33" s="34"/>
      <c r="H33" s="34"/>
      <c r="I33" s="124">
        <v>0.20999999999999999</v>
      </c>
      <c r="J33" s="123">
        <f>ROUND(((SUM(BE120:BE145))*I33),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41</v>
      </c>
      <c r="F34" s="123">
        <f>ROUND((SUM(BF120:BF145)),  2)</f>
        <v>0</v>
      </c>
      <c r="G34" s="34"/>
      <c r="H34" s="34"/>
      <c r="I34" s="124">
        <v>0.14999999999999999</v>
      </c>
      <c r="J34" s="123">
        <f>ROUND(((SUM(BF120:BF145))*I34),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42</v>
      </c>
      <c r="F35" s="123">
        <f>ROUND((SUM(BG120:BG145)),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43</v>
      </c>
      <c r="F36" s="123">
        <f>ROUND((SUM(BH120:BH145)),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44</v>
      </c>
      <c r="F37" s="123">
        <f>ROUND((SUM(BI120:BI145)),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45</v>
      </c>
      <c r="E39" s="77"/>
      <c r="F39" s="77"/>
      <c r="G39" s="127" t="s">
        <v>46</v>
      </c>
      <c r="H39" s="128" t="s">
        <v>47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50</v>
      </c>
      <c r="E61" s="37"/>
      <c r="F61" s="131" t="s">
        <v>51</v>
      </c>
      <c r="G61" s="54" t="s">
        <v>50</v>
      </c>
      <c r="H61" s="37"/>
      <c r="I61" s="37"/>
      <c r="J61" s="132" t="s">
        <v>51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50</v>
      </c>
      <c r="E76" s="37"/>
      <c r="F76" s="131" t="s">
        <v>51</v>
      </c>
      <c r="G76" s="54" t="s">
        <v>50</v>
      </c>
      <c r="H76" s="37"/>
      <c r="I76" s="37"/>
      <c r="J76" s="132" t="s">
        <v>51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116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92174" customHeight="1">
      <c r="A85" s="34"/>
      <c r="B85" s="35"/>
      <c r="C85" s="34"/>
      <c r="D85" s="34"/>
      <c r="E85" s="117" t="str">
        <f>E7</f>
        <v>Údržba, opravy a odstraňování závad u SPS v obvodu OŘ Ostrava 2020-2023, Oprava osvětlení ON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114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5.02609" customHeight="1">
      <c r="A87" s="34"/>
      <c r="B87" s="35"/>
      <c r="C87" s="34"/>
      <c r="D87" s="34"/>
      <c r="E87" s="63" t="str">
        <f>E9</f>
        <v>SO03 - Oprava osvětlení VB žst. Štramberk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obvod OŘ Ostrava</v>
      </c>
      <c r="G89" s="34"/>
      <c r="H89" s="34"/>
      <c r="I89" s="28" t="s">
        <v>22</v>
      </c>
      <c r="J89" s="65" t="str">
        <f>IF(J12="","",J12)</f>
        <v>8. 3. 2021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4.92174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30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4.92174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>Ing. Martin Stacho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117</v>
      </c>
      <c r="D94" s="125"/>
      <c r="E94" s="125"/>
      <c r="F94" s="125"/>
      <c r="G94" s="125"/>
      <c r="H94" s="125"/>
      <c r="I94" s="125"/>
      <c r="J94" s="134" t="s">
        <v>118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119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120</v>
      </c>
    </row>
    <row r="97" s="9" customFormat="1" ht="24.96" customHeight="1">
      <c r="A97" s="9"/>
      <c r="B97" s="136"/>
      <c r="C97" s="9"/>
      <c r="D97" s="137" t="s">
        <v>205</v>
      </c>
      <c r="E97" s="138"/>
      <c r="F97" s="138"/>
      <c r="G97" s="138"/>
      <c r="H97" s="138"/>
      <c r="I97" s="138"/>
      <c r="J97" s="139">
        <f>J121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195"/>
      <c r="C98" s="12"/>
      <c r="D98" s="196" t="s">
        <v>206</v>
      </c>
      <c r="E98" s="197"/>
      <c r="F98" s="197"/>
      <c r="G98" s="197"/>
      <c r="H98" s="197"/>
      <c r="I98" s="197"/>
      <c r="J98" s="198">
        <f>J122</f>
        <v>0</v>
      </c>
      <c r="K98" s="12"/>
      <c r="L98" s="195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9" customFormat="1" ht="24.96" customHeight="1">
      <c r="A99" s="9"/>
      <c r="B99" s="136"/>
      <c r="C99" s="9"/>
      <c r="D99" s="137" t="s">
        <v>121</v>
      </c>
      <c r="E99" s="138"/>
      <c r="F99" s="138"/>
      <c r="G99" s="138"/>
      <c r="H99" s="138"/>
      <c r="I99" s="138"/>
      <c r="J99" s="139">
        <f>J124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36"/>
      <c r="C100" s="9"/>
      <c r="D100" s="137" t="s">
        <v>122</v>
      </c>
      <c r="E100" s="138"/>
      <c r="F100" s="138"/>
      <c r="G100" s="138"/>
      <c r="H100" s="138"/>
      <c r="I100" s="138"/>
      <c r="J100" s="139">
        <f>J142</f>
        <v>0</v>
      </c>
      <c r="K100" s="9"/>
      <c r="L100" s="13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123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26.92174" customHeight="1">
      <c r="A110" s="34"/>
      <c r="B110" s="35"/>
      <c r="C110" s="34"/>
      <c r="D110" s="34"/>
      <c r="E110" s="117" t="str">
        <f>E7</f>
        <v>Údržba, opravy a odstraňování závad u SPS v obvodu OŘ Ostrava 2020-2023, Oprava osvětlení ON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114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5.02609" customHeight="1">
      <c r="A112" s="34"/>
      <c r="B112" s="35"/>
      <c r="C112" s="34"/>
      <c r="D112" s="34"/>
      <c r="E112" s="63" t="str">
        <f>E9</f>
        <v>SO03 - Oprava osvětlení VB žst. Štramberk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F12</f>
        <v>obvod OŘ Ostrava</v>
      </c>
      <c r="G114" s="34"/>
      <c r="H114" s="34"/>
      <c r="I114" s="28" t="s">
        <v>22</v>
      </c>
      <c r="J114" s="65" t="str">
        <f>IF(J12="","",J12)</f>
        <v>8. 3. 2021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4.92174" customHeight="1">
      <c r="A116" s="34"/>
      <c r="B116" s="35"/>
      <c r="C116" s="28" t="s">
        <v>24</v>
      </c>
      <c r="D116" s="34"/>
      <c r="E116" s="34"/>
      <c r="F116" s="23" t="str">
        <f>E15</f>
        <v xml:space="preserve"> </v>
      </c>
      <c r="G116" s="34"/>
      <c r="H116" s="34"/>
      <c r="I116" s="28" t="s">
        <v>30</v>
      </c>
      <c r="J116" s="32" t="str">
        <f>E21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4.92174" customHeight="1">
      <c r="A117" s="34"/>
      <c r="B117" s="35"/>
      <c r="C117" s="28" t="s">
        <v>28</v>
      </c>
      <c r="D117" s="34"/>
      <c r="E117" s="34"/>
      <c r="F117" s="23" t="str">
        <f>IF(E18="","",E18)</f>
        <v>Vyplň údaj</v>
      </c>
      <c r="G117" s="34"/>
      <c r="H117" s="34"/>
      <c r="I117" s="28" t="s">
        <v>32</v>
      </c>
      <c r="J117" s="32" t="str">
        <f>E24</f>
        <v>Ing. Martin Stacho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0" customFormat="1" ht="29.28" customHeight="1">
      <c r="A119" s="140"/>
      <c r="B119" s="141"/>
      <c r="C119" s="142" t="s">
        <v>124</v>
      </c>
      <c r="D119" s="143" t="s">
        <v>60</v>
      </c>
      <c r="E119" s="143" t="s">
        <v>56</v>
      </c>
      <c r="F119" s="143" t="s">
        <v>57</v>
      </c>
      <c r="G119" s="143" t="s">
        <v>125</v>
      </c>
      <c r="H119" s="143" t="s">
        <v>126</v>
      </c>
      <c r="I119" s="143" t="s">
        <v>127</v>
      </c>
      <c r="J119" s="143" t="s">
        <v>118</v>
      </c>
      <c r="K119" s="144" t="s">
        <v>128</v>
      </c>
      <c r="L119" s="145"/>
      <c r="M119" s="82" t="s">
        <v>1</v>
      </c>
      <c r="N119" s="83" t="s">
        <v>39</v>
      </c>
      <c r="O119" s="83" t="s">
        <v>129</v>
      </c>
      <c r="P119" s="83" t="s">
        <v>130</v>
      </c>
      <c r="Q119" s="83" t="s">
        <v>131</v>
      </c>
      <c r="R119" s="83" t="s">
        <v>132</v>
      </c>
      <c r="S119" s="83" t="s">
        <v>133</v>
      </c>
      <c r="T119" s="84" t="s">
        <v>134</v>
      </c>
      <c r="U119" s="140"/>
      <c r="V119" s="140"/>
      <c r="W119" s="140"/>
      <c r="X119" s="140"/>
      <c r="Y119" s="140"/>
      <c r="Z119" s="140"/>
      <c r="AA119" s="140"/>
      <c r="AB119" s="140"/>
      <c r="AC119" s="140"/>
      <c r="AD119" s="140"/>
      <c r="AE119" s="140"/>
    </row>
    <row r="120" s="2" customFormat="1" ht="22.8" customHeight="1">
      <c r="A120" s="34"/>
      <c r="B120" s="35"/>
      <c r="C120" s="89" t="s">
        <v>135</v>
      </c>
      <c r="D120" s="34"/>
      <c r="E120" s="34"/>
      <c r="F120" s="34"/>
      <c r="G120" s="34"/>
      <c r="H120" s="34"/>
      <c r="I120" s="34"/>
      <c r="J120" s="146">
        <f>BK120</f>
        <v>0</v>
      </c>
      <c r="K120" s="34"/>
      <c r="L120" s="35"/>
      <c r="M120" s="85"/>
      <c r="N120" s="69"/>
      <c r="O120" s="86"/>
      <c r="P120" s="147">
        <f>P121+P124+P142</f>
        <v>0</v>
      </c>
      <c r="Q120" s="86"/>
      <c r="R120" s="147">
        <f>R121+R124+R142</f>
        <v>0.0047999999999999996</v>
      </c>
      <c r="S120" s="86"/>
      <c r="T120" s="148">
        <f>T121+T124+T142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74</v>
      </c>
      <c r="AU120" s="15" t="s">
        <v>120</v>
      </c>
      <c r="BK120" s="149">
        <f>BK121+BK124+BK142</f>
        <v>0</v>
      </c>
    </row>
    <row r="121" s="11" customFormat="1" ht="25.92" customHeight="1">
      <c r="A121" s="11"/>
      <c r="B121" s="150"/>
      <c r="C121" s="11"/>
      <c r="D121" s="151" t="s">
        <v>74</v>
      </c>
      <c r="E121" s="152" t="s">
        <v>207</v>
      </c>
      <c r="F121" s="152" t="s">
        <v>208</v>
      </c>
      <c r="G121" s="11"/>
      <c r="H121" s="11"/>
      <c r="I121" s="153"/>
      <c r="J121" s="154">
        <f>BK121</f>
        <v>0</v>
      </c>
      <c r="K121" s="11"/>
      <c r="L121" s="150"/>
      <c r="M121" s="155"/>
      <c r="N121" s="156"/>
      <c r="O121" s="156"/>
      <c r="P121" s="157">
        <f>P122</f>
        <v>0</v>
      </c>
      <c r="Q121" s="156"/>
      <c r="R121" s="157">
        <f>R122</f>
        <v>0.0047999999999999996</v>
      </c>
      <c r="S121" s="156"/>
      <c r="T121" s="158">
        <f>T122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151" t="s">
        <v>85</v>
      </c>
      <c r="AT121" s="159" t="s">
        <v>74</v>
      </c>
      <c r="AU121" s="159" t="s">
        <v>75</v>
      </c>
      <c r="AY121" s="151" t="s">
        <v>139</v>
      </c>
      <c r="BK121" s="160">
        <f>BK122</f>
        <v>0</v>
      </c>
    </row>
    <row r="122" s="11" customFormat="1" ht="22.8" customHeight="1">
      <c r="A122" s="11"/>
      <c r="B122" s="150"/>
      <c r="C122" s="11"/>
      <c r="D122" s="151" t="s">
        <v>74</v>
      </c>
      <c r="E122" s="199" t="s">
        <v>209</v>
      </c>
      <c r="F122" s="199" t="s">
        <v>210</v>
      </c>
      <c r="G122" s="11"/>
      <c r="H122" s="11"/>
      <c r="I122" s="153"/>
      <c r="J122" s="200">
        <f>BK122</f>
        <v>0</v>
      </c>
      <c r="K122" s="11"/>
      <c r="L122" s="150"/>
      <c r="M122" s="155"/>
      <c r="N122" s="156"/>
      <c r="O122" s="156"/>
      <c r="P122" s="157">
        <f>P123</f>
        <v>0</v>
      </c>
      <c r="Q122" s="156"/>
      <c r="R122" s="157">
        <f>R123</f>
        <v>0.0047999999999999996</v>
      </c>
      <c r="S122" s="156"/>
      <c r="T122" s="158">
        <f>T123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151" t="s">
        <v>85</v>
      </c>
      <c r="AT122" s="159" t="s">
        <v>74</v>
      </c>
      <c r="AU122" s="159" t="s">
        <v>83</v>
      </c>
      <c r="AY122" s="151" t="s">
        <v>139</v>
      </c>
      <c r="BK122" s="160">
        <f>BK123</f>
        <v>0</v>
      </c>
    </row>
    <row r="123" s="2" customFormat="1" ht="31.93044" customHeight="1">
      <c r="A123" s="34"/>
      <c r="B123" s="161"/>
      <c r="C123" s="162" t="s">
        <v>215</v>
      </c>
      <c r="D123" s="162" t="s">
        <v>140</v>
      </c>
      <c r="E123" s="163" t="s">
        <v>212</v>
      </c>
      <c r="F123" s="164" t="s">
        <v>213</v>
      </c>
      <c r="G123" s="165" t="s">
        <v>143</v>
      </c>
      <c r="H123" s="166">
        <v>1</v>
      </c>
      <c r="I123" s="167"/>
      <c r="J123" s="168">
        <f>ROUND(I123*H123,2)</f>
        <v>0</v>
      </c>
      <c r="K123" s="164" t="s">
        <v>214</v>
      </c>
      <c r="L123" s="35"/>
      <c r="M123" s="169" t="s">
        <v>1</v>
      </c>
      <c r="N123" s="170" t="s">
        <v>40</v>
      </c>
      <c r="O123" s="73"/>
      <c r="P123" s="171">
        <f>O123*H123</f>
        <v>0</v>
      </c>
      <c r="Q123" s="171">
        <v>0.0047999999999999996</v>
      </c>
      <c r="R123" s="171">
        <f>Q123*H123</f>
        <v>0.0047999999999999996</v>
      </c>
      <c r="S123" s="171">
        <v>0</v>
      </c>
      <c r="T123" s="17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3" t="s">
        <v>215</v>
      </c>
      <c r="AT123" s="173" t="s">
        <v>140</v>
      </c>
      <c r="AU123" s="173" t="s">
        <v>85</v>
      </c>
      <c r="AY123" s="15" t="s">
        <v>139</v>
      </c>
      <c r="BE123" s="174">
        <f>IF(N123="základní",J123,0)</f>
        <v>0</v>
      </c>
      <c r="BF123" s="174">
        <f>IF(N123="snížená",J123,0)</f>
        <v>0</v>
      </c>
      <c r="BG123" s="174">
        <f>IF(N123="zákl. přenesená",J123,0)</f>
        <v>0</v>
      </c>
      <c r="BH123" s="174">
        <f>IF(N123="sníž. přenesená",J123,0)</f>
        <v>0</v>
      </c>
      <c r="BI123" s="174">
        <f>IF(N123="nulová",J123,0)</f>
        <v>0</v>
      </c>
      <c r="BJ123" s="15" t="s">
        <v>83</v>
      </c>
      <c r="BK123" s="174">
        <f>ROUND(I123*H123,2)</f>
        <v>0</v>
      </c>
      <c r="BL123" s="15" t="s">
        <v>215</v>
      </c>
      <c r="BM123" s="173" t="s">
        <v>260</v>
      </c>
    </row>
    <row r="124" s="11" customFormat="1" ht="25.92" customHeight="1">
      <c r="A124" s="11"/>
      <c r="B124" s="150"/>
      <c r="C124" s="11"/>
      <c r="D124" s="151" t="s">
        <v>74</v>
      </c>
      <c r="E124" s="152" t="s">
        <v>136</v>
      </c>
      <c r="F124" s="152" t="s">
        <v>137</v>
      </c>
      <c r="G124" s="11"/>
      <c r="H124" s="11"/>
      <c r="I124" s="153"/>
      <c r="J124" s="154">
        <f>BK124</f>
        <v>0</v>
      </c>
      <c r="K124" s="11"/>
      <c r="L124" s="150"/>
      <c r="M124" s="155"/>
      <c r="N124" s="156"/>
      <c r="O124" s="156"/>
      <c r="P124" s="157">
        <f>SUM(P125:P141)</f>
        <v>0</v>
      </c>
      <c r="Q124" s="156"/>
      <c r="R124" s="157">
        <f>SUM(R125:R141)</f>
        <v>0</v>
      </c>
      <c r="S124" s="156"/>
      <c r="T124" s="158">
        <f>SUM(T125:T141)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151" t="s">
        <v>138</v>
      </c>
      <c r="AT124" s="159" t="s">
        <v>74</v>
      </c>
      <c r="AU124" s="159" t="s">
        <v>75</v>
      </c>
      <c r="AY124" s="151" t="s">
        <v>139</v>
      </c>
      <c r="BK124" s="160">
        <f>SUM(BK125:BK141)</f>
        <v>0</v>
      </c>
    </row>
    <row r="125" s="2" customFormat="1">
      <c r="A125" s="34"/>
      <c r="B125" s="161"/>
      <c r="C125" s="162" t="s">
        <v>83</v>
      </c>
      <c r="D125" s="162" t="s">
        <v>140</v>
      </c>
      <c r="E125" s="163" t="s">
        <v>141</v>
      </c>
      <c r="F125" s="164" t="s">
        <v>142</v>
      </c>
      <c r="G125" s="165" t="s">
        <v>143</v>
      </c>
      <c r="H125" s="166">
        <v>5</v>
      </c>
      <c r="I125" s="167"/>
      <c r="J125" s="168">
        <f>ROUND(I125*H125,2)</f>
        <v>0</v>
      </c>
      <c r="K125" s="164" t="s">
        <v>144</v>
      </c>
      <c r="L125" s="35"/>
      <c r="M125" s="169" t="s">
        <v>1</v>
      </c>
      <c r="N125" s="170" t="s">
        <v>40</v>
      </c>
      <c r="O125" s="73"/>
      <c r="P125" s="171">
        <f>O125*H125</f>
        <v>0</v>
      </c>
      <c r="Q125" s="171">
        <v>0</v>
      </c>
      <c r="R125" s="171">
        <f>Q125*H125</f>
        <v>0</v>
      </c>
      <c r="S125" s="171">
        <v>0</v>
      </c>
      <c r="T125" s="17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3" t="s">
        <v>145</v>
      </c>
      <c r="AT125" s="173" t="s">
        <v>140</v>
      </c>
      <c r="AU125" s="173" t="s">
        <v>83</v>
      </c>
      <c r="AY125" s="15" t="s">
        <v>139</v>
      </c>
      <c r="BE125" s="174">
        <f>IF(N125="základní",J125,0)</f>
        <v>0</v>
      </c>
      <c r="BF125" s="174">
        <f>IF(N125="snížená",J125,0)</f>
        <v>0</v>
      </c>
      <c r="BG125" s="174">
        <f>IF(N125="zákl. přenesená",J125,0)</f>
        <v>0</v>
      </c>
      <c r="BH125" s="174">
        <f>IF(N125="sníž. přenesená",J125,0)</f>
        <v>0</v>
      </c>
      <c r="BI125" s="174">
        <f>IF(N125="nulová",J125,0)</f>
        <v>0</v>
      </c>
      <c r="BJ125" s="15" t="s">
        <v>83</v>
      </c>
      <c r="BK125" s="174">
        <f>ROUND(I125*H125,2)</f>
        <v>0</v>
      </c>
      <c r="BL125" s="15" t="s">
        <v>145</v>
      </c>
      <c r="BM125" s="173" t="s">
        <v>261</v>
      </c>
    </row>
    <row r="126" s="2" customFormat="1">
      <c r="A126" s="34"/>
      <c r="B126" s="161"/>
      <c r="C126" s="175" t="s">
        <v>85</v>
      </c>
      <c r="D126" s="175" t="s">
        <v>147</v>
      </c>
      <c r="E126" s="176" t="s">
        <v>148</v>
      </c>
      <c r="F126" s="177" t="s">
        <v>149</v>
      </c>
      <c r="G126" s="178" t="s">
        <v>143</v>
      </c>
      <c r="H126" s="179">
        <v>5</v>
      </c>
      <c r="I126" s="180"/>
      <c r="J126" s="181">
        <f>ROUND(I126*H126,2)</f>
        <v>0</v>
      </c>
      <c r="K126" s="177" t="s">
        <v>144</v>
      </c>
      <c r="L126" s="182"/>
      <c r="M126" s="183" t="s">
        <v>1</v>
      </c>
      <c r="N126" s="184" t="s">
        <v>40</v>
      </c>
      <c r="O126" s="73"/>
      <c r="P126" s="171">
        <f>O126*H126</f>
        <v>0</v>
      </c>
      <c r="Q126" s="171">
        <v>0</v>
      </c>
      <c r="R126" s="171">
        <f>Q126*H126</f>
        <v>0</v>
      </c>
      <c r="S126" s="171">
        <v>0</v>
      </c>
      <c r="T126" s="172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3" t="s">
        <v>150</v>
      </c>
      <c r="AT126" s="173" t="s">
        <v>147</v>
      </c>
      <c r="AU126" s="173" t="s">
        <v>83</v>
      </c>
      <c r="AY126" s="15" t="s">
        <v>139</v>
      </c>
      <c r="BE126" s="174">
        <f>IF(N126="základní",J126,0)</f>
        <v>0</v>
      </c>
      <c r="BF126" s="174">
        <f>IF(N126="snížená",J126,0)</f>
        <v>0</v>
      </c>
      <c r="BG126" s="174">
        <f>IF(N126="zákl. přenesená",J126,0)</f>
        <v>0</v>
      </c>
      <c r="BH126" s="174">
        <f>IF(N126="sníž. přenesená",J126,0)</f>
        <v>0</v>
      </c>
      <c r="BI126" s="174">
        <f>IF(N126="nulová",J126,0)</f>
        <v>0</v>
      </c>
      <c r="BJ126" s="15" t="s">
        <v>83</v>
      </c>
      <c r="BK126" s="174">
        <f>ROUND(I126*H126,2)</f>
        <v>0</v>
      </c>
      <c r="BL126" s="15" t="s">
        <v>150</v>
      </c>
      <c r="BM126" s="173" t="s">
        <v>262</v>
      </c>
    </row>
    <row r="127" s="2" customFormat="1" ht="31.93044" customHeight="1">
      <c r="A127" s="34"/>
      <c r="B127" s="161"/>
      <c r="C127" s="162" t="s">
        <v>152</v>
      </c>
      <c r="D127" s="162" t="s">
        <v>140</v>
      </c>
      <c r="E127" s="163" t="s">
        <v>153</v>
      </c>
      <c r="F127" s="164" t="s">
        <v>154</v>
      </c>
      <c r="G127" s="165" t="s">
        <v>155</v>
      </c>
      <c r="H127" s="166">
        <v>6</v>
      </c>
      <c r="I127" s="167"/>
      <c r="J127" s="168">
        <f>ROUND(I127*H127,2)</f>
        <v>0</v>
      </c>
      <c r="K127" s="164" t="s">
        <v>144</v>
      </c>
      <c r="L127" s="35"/>
      <c r="M127" s="169" t="s">
        <v>1</v>
      </c>
      <c r="N127" s="170" t="s">
        <v>40</v>
      </c>
      <c r="O127" s="73"/>
      <c r="P127" s="171">
        <f>O127*H127</f>
        <v>0</v>
      </c>
      <c r="Q127" s="171">
        <v>0</v>
      </c>
      <c r="R127" s="171">
        <f>Q127*H127</f>
        <v>0</v>
      </c>
      <c r="S127" s="171">
        <v>0</v>
      </c>
      <c r="T127" s="17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3" t="s">
        <v>145</v>
      </c>
      <c r="AT127" s="173" t="s">
        <v>140</v>
      </c>
      <c r="AU127" s="173" t="s">
        <v>83</v>
      </c>
      <c r="AY127" s="15" t="s">
        <v>139</v>
      </c>
      <c r="BE127" s="174">
        <f>IF(N127="základní",J127,0)</f>
        <v>0</v>
      </c>
      <c r="BF127" s="174">
        <f>IF(N127="snížená",J127,0)</f>
        <v>0</v>
      </c>
      <c r="BG127" s="174">
        <f>IF(N127="zákl. přenesená",J127,0)</f>
        <v>0</v>
      </c>
      <c r="BH127" s="174">
        <f>IF(N127="sníž. přenesená",J127,0)</f>
        <v>0</v>
      </c>
      <c r="BI127" s="174">
        <f>IF(N127="nulová",J127,0)</f>
        <v>0</v>
      </c>
      <c r="BJ127" s="15" t="s">
        <v>83</v>
      </c>
      <c r="BK127" s="174">
        <f>ROUND(I127*H127,2)</f>
        <v>0</v>
      </c>
      <c r="BL127" s="15" t="s">
        <v>145</v>
      </c>
      <c r="BM127" s="173" t="s">
        <v>263</v>
      </c>
    </row>
    <row r="128" s="2" customFormat="1" ht="31.93044" customHeight="1">
      <c r="A128" s="34"/>
      <c r="B128" s="161"/>
      <c r="C128" s="175" t="s">
        <v>138</v>
      </c>
      <c r="D128" s="175" t="s">
        <v>147</v>
      </c>
      <c r="E128" s="176" t="s">
        <v>157</v>
      </c>
      <c r="F128" s="177" t="s">
        <v>158</v>
      </c>
      <c r="G128" s="178" t="s">
        <v>155</v>
      </c>
      <c r="H128" s="179">
        <v>6</v>
      </c>
      <c r="I128" s="180"/>
      <c r="J128" s="181">
        <f>ROUND(I128*H128,2)</f>
        <v>0</v>
      </c>
      <c r="K128" s="177" t="s">
        <v>144</v>
      </c>
      <c r="L128" s="182"/>
      <c r="M128" s="183" t="s">
        <v>1</v>
      </c>
      <c r="N128" s="184" t="s">
        <v>40</v>
      </c>
      <c r="O128" s="73"/>
      <c r="P128" s="171">
        <f>O128*H128</f>
        <v>0</v>
      </c>
      <c r="Q128" s="171">
        <v>0</v>
      </c>
      <c r="R128" s="171">
        <f>Q128*H128</f>
        <v>0</v>
      </c>
      <c r="S128" s="171">
        <v>0</v>
      </c>
      <c r="T128" s="17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3" t="s">
        <v>150</v>
      </c>
      <c r="AT128" s="173" t="s">
        <v>147</v>
      </c>
      <c r="AU128" s="173" t="s">
        <v>83</v>
      </c>
      <c r="AY128" s="15" t="s">
        <v>139</v>
      </c>
      <c r="BE128" s="174">
        <f>IF(N128="základní",J128,0)</f>
        <v>0</v>
      </c>
      <c r="BF128" s="174">
        <f>IF(N128="snížená",J128,0)</f>
        <v>0</v>
      </c>
      <c r="BG128" s="174">
        <f>IF(N128="zákl. přenesená",J128,0)</f>
        <v>0</v>
      </c>
      <c r="BH128" s="174">
        <f>IF(N128="sníž. přenesená",J128,0)</f>
        <v>0</v>
      </c>
      <c r="BI128" s="174">
        <f>IF(N128="nulová",J128,0)</f>
        <v>0</v>
      </c>
      <c r="BJ128" s="15" t="s">
        <v>83</v>
      </c>
      <c r="BK128" s="174">
        <f>ROUND(I128*H128,2)</f>
        <v>0</v>
      </c>
      <c r="BL128" s="15" t="s">
        <v>150</v>
      </c>
      <c r="BM128" s="173" t="s">
        <v>264</v>
      </c>
    </row>
    <row r="129" s="2" customFormat="1" ht="74.50435" customHeight="1">
      <c r="A129" s="34"/>
      <c r="B129" s="161"/>
      <c r="C129" s="162" t="s">
        <v>160</v>
      </c>
      <c r="D129" s="162" t="s">
        <v>140</v>
      </c>
      <c r="E129" s="163" t="s">
        <v>161</v>
      </c>
      <c r="F129" s="164" t="s">
        <v>162</v>
      </c>
      <c r="G129" s="165" t="s">
        <v>143</v>
      </c>
      <c r="H129" s="166">
        <v>5</v>
      </c>
      <c r="I129" s="167"/>
      <c r="J129" s="168">
        <f>ROUND(I129*H129,2)</f>
        <v>0</v>
      </c>
      <c r="K129" s="164" t="s">
        <v>144</v>
      </c>
      <c r="L129" s="35"/>
      <c r="M129" s="169" t="s">
        <v>1</v>
      </c>
      <c r="N129" s="170" t="s">
        <v>40</v>
      </c>
      <c r="O129" s="73"/>
      <c r="P129" s="171">
        <f>O129*H129</f>
        <v>0</v>
      </c>
      <c r="Q129" s="171">
        <v>0</v>
      </c>
      <c r="R129" s="171">
        <f>Q129*H129</f>
        <v>0</v>
      </c>
      <c r="S129" s="171">
        <v>0</v>
      </c>
      <c r="T129" s="17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3" t="s">
        <v>145</v>
      </c>
      <c r="AT129" s="173" t="s">
        <v>140</v>
      </c>
      <c r="AU129" s="173" t="s">
        <v>83</v>
      </c>
      <c r="AY129" s="15" t="s">
        <v>139</v>
      </c>
      <c r="BE129" s="174">
        <f>IF(N129="základní",J129,0)</f>
        <v>0</v>
      </c>
      <c r="BF129" s="174">
        <f>IF(N129="snížená",J129,0)</f>
        <v>0</v>
      </c>
      <c r="BG129" s="174">
        <f>IF(N129="zákl. přenesená",J129,0)</f>
        <v>0</v>
      </c>
      <c r="BH129" s="174">
        <f>IF(N129="sníž. přenesená",J129,0)</f>
        <v>0</v>
      </c>
      <c r="BI129" s="174">
        <f>IF(N129="nulová",J129,0)</f>
        <v>0</v>
      </c>
      <c r="BJ129" s="15" t="s">
        <v>83</v>
      </c>
      <c r="BK129" s="174">
        <f>ROUND(I129*H129,2)</f>
        <v>0</v>
      </c>
      <c r="BL129" s="15" t="s">
        <v>145</v>
      </c>
      <c r="BM129" s="173" t="s">
        <v>265</v>
      </c>
    </row>
    <row r="130" s="2" customFormat="1" ht="42.57392" customHeight="1">
      <c r="A130" s="34"/>
      <c r="B130" s="161"/>
      <c r="C130" s="162" t="s">
        <v>164</v>
      </c>
      <c r="D130" s="162" t="s">
        <v>140</v>
      </c>
      <c r="E130" s="163" t="s">
        <v>165</v>
      </c>
      <c r="F130" s="164" t="s">
        <v>166</v>
      </c>
      <c r="G130" s="165" t="s">
        <v>143</v>
      </c>
      <c r="H130" s="166">
        <v>3</v>
      </c>
      <c r="I130" s="167"/>
      <c r="J130" s="168">
        <f>ROUND(I130*H130,2)</f>
        <v>0</v>
      </c>
      <c r="K130" s="164" t="s">
        <v>144</v>
      </c>
      <c r="L130" s="35"/>
      <c r="M130" s="169" t="s">
        <v>1</v>
      </c>
      <c r="N130" s="170" t="s">
        <v>40</v>
      </c>
      <c r="O130" s="73"/>
      <c r="P130" s="171">
        <f>O130*H130</f>
        <v>0</v>
      </c>
      <c r="Q130" s="171">
        <v>0</v>
      </c>
      <c r="R130" s="171">
        <f>Q130*H130</f>
        <v>0</v>
      </c>
      <c r="S130" s="171">
        <v>0</v>
      </c>
      <c r="T130" s="172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3" t="s">
        <v>145</v>
      </c>
      <c r="AT130" s="173" t="s">
        <v>140</v>
      </c>
      <c r="AU130" s="173" t="s">
        <v>83</v>
      </c>
      <c r="AY130" s="15" t="s">
        <v>139</v>
      </c>
      <c r="BE130" s="174">
        <f>IF(N130="základní",J130,0)</f>
        <v>0</v>
      </c>
      <c r="BF130" s="174">
        <f>IF(N130="snížená",J130,0)</f>
        <v>0</v>
      </c>
      <c r="BG130" s="174">
        <f>IF(N130="zákl. přenesená",J130,0)</f>
        <v>0</v>
      </c>
      <c r="BH130" s="174">
        <f>IF(N130="sníž. přenesená",J130,0)</f>
        <v>0</v>
      </c>
      <c r="BI130" s="174">
        <f>IF(N130="nulová",J130,0)</f>
        <v>0</v>
      </c>
      <c r="BJ130" s="15" t="s">
        <v>83</v>
      </c>
      <c r="BK130" s="174">
        <f>ROUND(I130*H130,2)</f>
        <v>0</v>
      </c>
      <c r="BL130" s="15" t="s">
        <v>145</v>
      </c>
      <c r="BM130" s="173" t="s">
        <v>266</v>
      </c>
    </row>
    <row r="131" s="2" customFormat="1">
      <c r="A131" s="34"/>
      <c r="B131" s="161"/>
      <c r="C131" s="175" t="s">
        <v>168</v>
      </c>
      <c r="D131" s="175" t="s">
        <v>147</v>
      </c>
      <c r="E131" s="176" t="s">
        <v>169</v>
      </c>
      <c r="F131" s="177" t="s">
        <v>170</v>
      </c>
      <c r="G131" s="178" t="s">
        <v>143</v>
      </c>
      <c r="H131" s="179">
        <v>3</v>
      </c>
      <c r="I131" s="180"/>
      <c r="J131" s="181">
        <f>ROUND(I131*H131,2)</f>
        <v>0</v>
      </c>
      <c r="K131" s="177" t="s">
        <v>144</v>
      </c>
      <c r="L131" s="182"/>
      <c r="M131" s="183" t="s">
        <v>1</v>
      </c>
      <c r="N131" s="184" t="s">
        <v>40</v>
      </c>
      <c r="O131" s="73"/>
      <c r="P131" s="171">
        <f>O131*H131</f>
        <v>0</v>
      </c>
      <c r="Q131" s="171">
        <v>0</v>
      </c>
      <c r="R131" s="171">
        <f>Q131*H131</f>
        <v>0</v>
      </c>
      <c r="S131" s="171">
        <v>0</v>
      </c>
      <c r="T131" s="17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3" t="s">
        <v>150</v>
      </c>
      <c r="AT131" s="173" t="s">
        <v>147</v>
      </c>
      <c r="AU131" s="173" t="s">
        <v>83</v>
      </c>
      <c r="AY131" s="15" t="s">
        <v>139</v>
      </c>
      <c r="BE131" s="174">
        <f>IF(N131="základní",J131,0)</f>
        <v>0</v>
      </c>
      <c r="BF131" s="174">
        <f>IF(N131="snížená",J131,0)</f>
        <v>0</v>
      </c>
      <c r="BG131" s="174">
        <f>IF(N131="zákl. přenesená",J131,0)</f>
        <v>0</v>
      </c>
      <c r="BH131" s="174">
        <f>IF(N131="sníž. přenesená",J131,0)</f>
        <v>0</v>
      </c>
      <c r="BI131" s="174">
        <f>IF(N131="nulová",J131,0)</f>
        <v>0</v>
      </c>
      <c r="BJ131" s="15" t="s">
        <v>83</v>
      </c>
      <c r="BK131" s="174">
        <f>ROUND(I131*H131,2)</f>
        <v>0</v>
      </c>
      <c r="BL131" s="15" t="s">
        <v>150</v>
      </c>
      <c r="BM131" s="173" t="s">
        <v>267</v>
      </c>
    </row>
    <row r="132" s="2" customFormat="1">
      <c r="A132" s="34"/>
      <c r="B132" s="35"/>
      <c r="C132" s="34"/>
      <c r="D132" s="185" t="s">
        <v>172</v>
      </c>
      <c r="E132" s="34"/>
      <c r="F132" s="186" t="s">
        <v>173</v>
      </c>
      <c r="G132" s="34"/>
      <c r="H132" s="34"/>
      <c r="I132" s="187"/>
      <c r="J132" s="34"/>
      <c r="K132" s="34"/>
      <c r="L132" s="35"/>
      <c r="M132" s="188"/>
      <c r="N132" s="189"/>
      <c r="O132" s="73"/>
      <c r="P132" s="73"/>
      <c r="Q132" s="73"/>
      <c r="R132" s="73"/>
      <c r="S132" s="73"/>
      <c r="T132" s="7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5" t="s">
        <v>172</v>
      </c>
      <c r="AU132" s="15" t="s">
        <v>83</v>
      </c>
    </row>
    <row r="133" s="2" customFormat="1" ht="63.86087" customHeight="1">
      <c r="A133" s="34"/>
      <c r="B133" s="161"/>
      <c r="C133" s="162" t="s">
        <v>174</v>
      </c>
      <c r="D133" s="162" t="s">
        <v>140</v>
      </c>
      <c r="E133" s="163" t="s">
        <v>175</v>
      </c>
      <c r="F133" s="164" t="s">
        <v>176</v>
      </c>
      <c r="G133" s="165" t="s">
        <v>143</v>
      </c>
      <c r="H133" s="166">
        <v>10</v>
      </c>
      <c r="I133" s="167"/>
      <c r="J133" s="168">
        <f>ROUND(I133*H133,2)</f>
        <v>0</v>
      </c>
      <c r="K133" s="164" t="s">
        <v>144</v>
      </c>
      <c r="L133" s="35"/>
      <c r="M133" s="169" t="s">
        <v>1</v>
      </c>
      <c r="N133" s="170" t="s">
        <v>40</v>
      </c>
      <c r="O133" s="73"/>
      <c r="P133" s="171">
        <f>O133*H133</f>
        <v>0</v>
      </c>
      <c r="Q133" s="171">
        <v>0</v>
      </c>
      <c r="R133" s="171">
        <f>Q133*H133</f>
        <v>0</v>
      </c>
      <c r="S133" s="171">
        <v>0</v>
      </c>
      <c r="T133" s="17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3" t="s">
        <v>145</v>
      </c>
      <c r="AT133" s="173" t="s">
        <v>140</v>
      </c>
      <c r="AU133" s="173" t="s">
        <v>83</v>
      </c>
      <c r="AY133" s="15" t="s">
        <v>139</v>
      </c>
      <c r="BE133" s="174">
        <f>IF(N133="základní",J133,0)</f>
        <v>0</v>
      </c>
      <c r="BF133" s="174">
        <f>IF(N133="snížená",J133,0)</f>
        <v>0</v>
      </c>
      <c r="BG133" s="174">
        <f>IF(N133="zákl. přenesená",J133,0)</f>
        <v>0</v>
      </c>
      <c r="BH133" s="174">
        <f>IF(N133="sníž. přenesená",J133,0)</f>
        <v>0</v>
      </c>
      <c r="BI133" s="174">
        <f>IF(N133="nulová",J133,0)</f>
        <v>0</v>
      </c>
      <c r="BJ133" s="15" t="s">
        <v>83</v>
      </c>
      <c r="BK133" s="174">
        <f>ROUND(I133*H133,2)</f>
        <v>0</v>
      </c>
      <c r="BL133" s="15" t="s">
        <v>145</v>
      </c>
      <c r="BM133" s="173" t="s">
        <v>268</v>
      </c>
    </row>
    <row r="134" s="2" customFormat="1">
      <c r="A134" s="34"/>
      <c r="B134" s="161"/>
      <c r="C134" s="175" t="s">
        <v>178</v>
      </c>
      <c r="D134" s="175" t="s">
        <v>147</v>
      </c>
      <c r="E134" s="176" t="s">
        <v>229</v>
      </c>
      <c r="F134" s="177" t="s">
        <v>230</v>
      </c>
      <c r="G134" s="178" t="s">
        <v>143</v>
      </c>
      <c r="H134" s="179">
        <v>3</v>
      </c>
      <c r="I134" s="180"/>
      <c r="J134" s="181">
        <f>ROUND(I134*H134,2)</f>
        <v>0</v>
      </c>
      <c r="K134" s="177" t="s">
        <v>144</v>
      </c>
      <c r="L134" s="182"/>
      <c r="M134" s="183" t="s">
        <v>1</v>
      </c>
      <c r="N134" s="184" t="s">
        <v>40</v>
      </c>
      <c r="O134" s="73"/>
      <c r="P134" s="171">
        <f>O134*H134</f>
        <v>0</v>
      </c>
      <c r="Q134" s="171">
        <v>0</v>
      </c>
      <c r="R134" s="171">
        <f>Q134*H134</f>
        <v>0</v>
      </c>
      <c r="S134" s="171">
        <v>0</v>
      </c>
      <c r="T134" s="172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3" t="s">
        <v>150</v>
      </c>
      <c r="AT134" s="173" t="s">
        <v>147</v>
      </c>
      <c r="AU134" s="173" t="s">
        <v>83</v>
      </c>
      <c r="AY134" s="15" t="s">
        <v>139</v>
      </c>
      <c r="BE134" s="174">
        <f>IF(N134="základní",J134,0)</f>
        <v>0</v>
      </c>
      <c r="BF134" s="174">
        <f>IF(N134="snížená",J134,0)</f>
        <v>0</v>
      </c>
      <c r="BG134" s="174">
        <f>IF(N134="zákl. přenesená",J134,0)</f>
        <v>0</v>
      </c>
      <c r="BH134" s="174">
        <f>IF(N134="sníž. přenesená",J134,0)</f>
        <v>0</v>
      </c>
      <c r="BI134" s="174">
        <f>IF(N134="nulová",J134,0)</f>
        <v>0</v>
      </c>
      <c r="BJ134" s="15" t="s">
        <v>83</v>
      </c>
      <c r="BK134" s="174">
        <f>ROUND(I134*H134,2)</f>
        <v>0</v>
      </c>
      <c r="BL134" s="15" t="s">
        <v>150</v>
      </c>
      <c r="BM134" s="173" t="s">
        <v>269</v>
      </c>
    </row>
    <row r="135" s="2" customFormat="1">
      <c r="A135" s="34"/>
      <c r="B135" s="35"/>
      <c r="C135" s="34"/>
      <c r="D135" s="185" t="s">
        <v>172</v>
      </c>
      <c r="E135" s="34"/>
      <c r="F135" s="186" t="s">
        <v>270</v>
      </c>
      <c r="G135" s="34"/>
      <c r="H135" s="34"/>
      <c r="I135" s="187"/>
      <c r="J135" s="34"/>
      <c r="K135" s="34"/>
      <c r="L135" s="35"/>
      <c r="M135" s="188"/>
      <c r="N135" s="189"/>
      <c r="O135" s="73"/>
      <c r="P135" s="73"/>
      <c r="Q135" s="73"/>
      <c r="R135" s="73"/>
      <c r="S135" s="73"/>
      <c r="T135" s="7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5" t="s">
        <v>172</v>
      </c>
      <c r="AU135" s="15" t="s">
        <v>83</v>
      </c>
    </row>
    <row r="136" s="2" customFormat="1">
      <c r="A136" s="34"/>
      <c r="B136" s="161"/>
      <c r="C136" s="175" t="s">
        <v>183</v>
      </c>
      <c r="D136" s="175" t="s">
        <v>147</v>
      </c>
      <c r="E136" s="176" t="s">
        <v>179</v>
      </c>
      <c r="F136" s="177" t="s">
        <v>180</v>
      </c>
      <c r="G136" s="178" t="s">
        <v>143</v>
      </c>
      <c r="H136" s="179">
        <v>7</v>
      </c>
      <c r="I136" s="180"/>
      <c r="J136" s="181">
        <f>ROUND(I136*H136,2)</f>
        <v>0</v>
      </c>
      <c r="K136" s="177" t="s">
        <v>144</v>
      </c>
      <c r="L136" s="182"/>
      <c r="M136" s="183" t="s">
        <v>1</v>
      </c>
      <c r="N136" s="184" t="s">
        <v>40</v>
      </c>
      <c r="O136" s="73"/>
      <c r="P136" s="171">
        <f>O136*H136</f>
        <v>0</v>
      </c>
      <c r="Q136" s="171">
        <v>0</v>
      </c>
      <c r="R136" s="171">
        <f>Q136*H136</f>
        <v>0</v>
      </c>
      <c r="S136" s="171">
        <v>0</v>
      </c>
      <c r="T136" s="17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3" t="s">
        <v>150</v>
      </c>
      <c r="AT136" s="173" t="s">
        <v>147</v>
      </c>
      <c r="AU136" s="173" t="s">
        <v>83</v>
      </c>
      <c r="AY136" s="15" t="s">
        <v>139</v>
      </c>
      <c r="BE136" s="174">
        <f>IF(N136="základní",J136,0)</f>
        <v>0</v>
      </c>
      <c r="BF136" s="174">
        <f>IF(N136="snížená",J136,0)</f>
        <v>0</v>
      </c>
      <c r="BG136" s="174">
        <f>IF(N136="zákl. přenesená",J136,0)</f>
        <v>0</v>
      </c>
      <c r="BH136" s="174">
        <f>IF(N136="sníž. přenesená",J136,0)</f>
        <v>0</v>
      </c>
      <c r="BI136" s="174">
        <f>IF(N136="nulová",J136,0)</f>
        <v>0</v>
      </c>
      <c r="BJ136" s="15" t="s">
        <v>83</v>
      </c>
      <c r="BK136" s="174">
        <f>ROUND(I136*H136,2)</f>
        <v>0</v>
      </c>
      <c r="BL136" s="15" t="s">
        <v>150</v>
      </c>
      <c r="BM136" s="173" t="s">
        <v>271</v>
      </c>
    </row>
    <row r="137" s="2" customFormat="1">
      <c r="A137" s="34"/>
      <c r="B137" s="35"/>
      <c r="C137" s="34"/>
      <c r="D137" s="185" t="s">
        <v>172</v>
      </c>
      <c r="E137" s="34"/>
      <c r="F137" s="186" t="s">
        <v>272</v>
      </c>
      <c r="G137" s="34"/>
      <c r="H137" s="34"/>
      <c r="I137" s="187"/>
      <c r="J137" s="34"/>
      <c r="K137" s="34"/>
      <c r="L137" s="35"/>
      <c r="M137" s="188"/>
      <c r="N137" s="189"/>
      <c r="O137" s="73"/>
      <c r="P137" s="73"/>
      <c r="Q137" s="73"/>
      <c r="R137" s="73"/>
      <c r="S137" s="73"/>
      <c r="T137" s="7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5" t="s">
        <v>172</v>
      </c>
      <c r="AU137" s="15" t="s">
        <v>83</v>
      </c>
    </row>
    <row r="138" s="2" customFormat="1" ht="21.28696" customHeight="1">
      <c r="A138" s="34"/>
      <c r="B138" s="161"/>
      <c r="C138" s="162" t="s">
        <v>187</v>
      </c>
      <c r="D138" s="162" t="s">
        <v>140</v>
      </c>
      <c r="E138" s="163" t="s">
        <v>184</v>
      </c>
      <c r="F138" s="164" t="s">
        <v>185</v>
      </c>
      <c r="G138" s="165" t="s">
        <v>143</v>
      </c>
      <c r="H138" s="166">
        <v>12</v>
      </c>
      <c r="I138" s="167"/>
      <c r="J138" s="168">
        <f>ROUND(I138*H138,2)</f>
        <v>0</v>
      </c>
      <c r="K138" s="164" t="s">
        <v>144</v>
      </c>
      <c r="L138" s="35"/>
      <c r="M138" s="169" t="s">
        <v>1</v>
      </c>
      <c r="N138" s="170" t="s">
        <v>40</v>
      </c>
      <c r="O138" s="73"/>
      <c r="P138" s="171">
        <f>O138*H138</f>
        <v>0</v>
      </c>
      <c r="Q138" s="171">
        <v>0</v>
      </c>
      <c r="R138" s="171">
        <f>Q138*H138</f>
        <v>0</v>
      </c>
      <c r="S138" s="171">
        <v>0</v>
      </c>
      <c r="T138" s="172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3" t="s">
        <v>145</v>
      </c>
      <c r="AT138" s="173" t="s">
        <v>140</v>
      </c>
      <c r="AU138" s="173" t="s">
        <v>83</v>
      </c>
      <c r="AY138" s="15" t="s">
        <v>139</v>
      </c>
      <c r="BE138" s="174">
        <f>IF(N138="základní",J138,0)</f>
        <v>0</v>
      </c>
      <c r="BF138" s="174">
        <f>IF(N138="snížená",J138,0)</f>
        <v>0</v>
      </c>
      <c r="BG138" s="174">
        <f>IF(N138="zákl. přenesená",J138,0)</f>
        <v>0</v>
      </c>
      <c r="BH138" s="174">
        <f>IF(N138="sníž. přenesená",J138,0)</f>
        <v>0</v>
      </c>
      <c r="BI138" s="174">
        <f>IF(N138="nulová",J138,0)</f>
        <v>0</v>
      </c>
      <c r="BJ138" s="15" t="s">
        <v>83</v>
      </c>
      <c r="BK138" s="174">
        <f>ROUND(I138*H138,2)</f>
        <v>0</v>
      </c>
      <c r="BL138" s="15" t="s">
        <v>145</v>
      </c>
      <c r="BM138" s="173" t="s">
        <v>273</v>
      </c>
    </row>
    <row r="139" s="2" customFormat="1">
      <c r="A139" s="34"/>
      <c r="B139" s="35"/>
      <c r="C139" s="34"/>
      <c r="D139" s="185" t="s">
        <v>172</v>
      </c>
      <c r="E139" s="34"/>
      <c r="F139" s="186" t="s">
        <v>248</v>
      </c>
      <c r="G139" s="34"/>
      <c r="H139" s="34"/>
      <c r="I139" s="187"/>
      <c r="J139" s="34"/>
      <c r="K139" s="34"/>
      <c r="L139" s="35"/>
      <c r="M139" s="188"/>
      <c r="N139" s="189"/>
      <c r="O139" s="73"/>
      <c r="P139" s="73"/>
      <c r="Q139" s="73"/>
      <c r="R139" s="73"/>
      <c r="S139" s="73"/>
      <c r="T139" s="7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5" t="s">
        <v>172</v>
      </c>
      <c r="AU139" s="15" t="s">
        <v>83</v>
      </c>
    </row>
    <row r="140" s="2" customFormat="1" ht="95.7913" customHeight="1">
      <c r="A140" s="34"/>
      <c r="B140" s="161"/>
      <c r="C140" s="162" t="s">
        <v>193</v>
      </c>
      <c r="D140" s="162" t="s">
        <v>140</v>
      </c>
      <c r="E140" s="163" t="s">
        <v>188</v>
      </c>
      <c r="F140" s="164" t="s">
        <v>189</v>
      </c>
      <c r="G140" s="165" t="s">
        <v>143</v>
      </c>
      <c r="H140" s="166">
        <v>1</v>
      </c>
      <c r="I140" s="167"/>
      <c r="J140" s="168">
        <f>ROUND(I140*H140,2)</f>
        <v>0</v>
      </c>
      <c r="K140" s="164" t="s">
        <v>144</v>
      </c>
      <c r="L140" s="35"/>
      <c r="M140" s="169" t="s">
        <v>1</v>
      </c>
      <c r="N140" s="170" t="s">
        <v>40</v>
      </c>
      <c r="O140" s="73"/>
      <c r="P140" s="171">
        <f>O140*H140</f>
        <v>0</v>
      </c>
      <c r="Q140" s="171">
        <v>0</v>
      </c>
      <c r="R140" s="171">
        <f>Q140*H140</f>
        <v>0</v>
      </c>
      <c r="S140" s="171">
        <v>0</v>
      </c>
      <c r="T140" s="17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3" t="s">
        <v>145</v>
      </c>
      <c r="AT140" s="173" t="s">
        <v>140</v>
      </c>
      <c r="AU140" s="173" t="s">
        <v>83</v>
      </c>
      <c r="AY140" s="15" t="s">
        <v>139</v>
      </c>
      <c r="BE140" s="174">
        <f>IF(N140="základní",J140,0)</f>
        <v>0</v>
      </c>
      <c r="BF140" s="174">
        <f>IF(N140="snížená",J140,0)</f>
        <v>0</v>
      </c>
      <c r="BG140" s="174">
        <f>IF(N140="zákl. přenesená",J140,0)</f>
        <v>0</v>
      </c>
      <c r="BH140" s="174">
        <f>IF(N140="sníž. přenesená",J140,0)</f>
        <v>0</v>
      </c>
      <c r="BI140" s="174">
        <f>IF(N140="nulová",J140,0)</f>
        <v>0</v>
      </c>
      <c r="BJ140" s="15" t="s">
        <v>83</v>
      </c>
      <c r="BK140" s="174">
        <f>ROUND(I140*H140,2)</f>
        <v>0</v>
      </c>
      <c r="BL140" s="15" t="s">
        <v>145</v>
      </c>
      <c r="BM140" s="173" t="s">
        <v>274</v>
      </c>
    </row>
    <row r="141" s="2" customFormat="1">
      <c r="A141" s="34"/>
      <c r="B141" s="161"/>
      <c r="C141" s="162" t="s">
        <v>198</v>
      </c>
      <c r="D141" s="162" t="s">
        <v>140</v>
      </c>
      <c r="E141" s="163" t="s">
        <v>252</v>
      </c>
      <c r="F141" s="164" t="s">
        <v>253</v>
      </c>
      <c r="G141" s="165" t="s">
        <v>143</v>
      </c>
      <c r="H141" s="166">
        <v>1</v>
      </c>
      <c r="I141" s="167"/>
      <c r="J141" s="168">
        <f>ROUND(I141*H141,2)</f>
        <v>0</v>
      </c>
      <c r="K141" s="164" t="s">
        <v>144</v>
      </c>
      <c r="L141" s="35"/>
      <c r="M141" s="169" t="s">
        <v>1</v>
      </c>
      <c r="N141" s="170" t="s">
        <v>40</v>
      </c>
      <c r="O141" s="73"/>
      <c r="P141" s="171">
        <f>O141*H141</f>
        <v>0</v>
      </c>
      <c r="Q141" s="171">
        <v>0</v>
      </c>
      <c r="R141" s="171">
        <f>Q141*H141</f>
        <v>0</v>
      </c>
      <c r="S141" s="171">
        <v>0</v>
      </c>
      <c r="T141" s="17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3" t="s">
        <v>145</v>
      </c>
      <c r="AT141" s="173" t="s">
        <v>140</v>
      </c>
      <c r="AU141" s="173" t="s">
        <v>83</v>
      </c>
      <c r="AY141" s="15" t="s">
        <v>139</v>
      </c>
      <c r="BE141" s="174">
        <f>IF(N141="základní",J141,0)</f>
        <v>0</v>
      </c>
      <c r="BF141" s="174">
        <f>IF(N141="snížená",J141,0)</f>
        <v>0</v>
      </c>
      <c r="BG141" s="174">
        <f>IF(N141="zákl. přenesená",J141,0)</f>
        <v>0</v>
      </c>
      <c r="BH141" s="174">
        <f>IF(N141="sníž. přenesená",J141,0)</f>
        <v>0</v>
      </c>
      <c r="BI141" s="174">
        <f>IF(N141="nulová",J141,0)</f>
        <v>0</v>
      </c>
      <c r="BJ141" s="15" t="s">
        <v>83</v>
      </c>
      <c r="BK141" s="174">
        <f>ROUND(I141*H141,2)</f>
        <v>0</v>
      </c>
      <c r="BL141" s="15" t="s">
        <v>145</v>
      </c>
      <c r="BM141" s="173" t="s">
        <v>275</v>
      </c>
    </row>
    <row r="142" s="11" customFormat="1" ht="25.92" customHeight="1">
      <c r="A142" s="11"/>
      <c r="B142" s="150"/>
      <c r="C142" s="11"/>
      <c r="D142" s="151" t="s">
        <v>74</v>
      </c>
      <c r="E142" s="152" t="s">
        <v>191</v>
      </c>
      <c r="F142" s="152" t="s">
        <v>192</v>
      </c>
      <c r="G142" s="11"/>
      <c r="H142" s="11"/>
      <c r="I142" s="153"/>
      <c r="J142" s="154">
        <f>BK142</f>
        <v>0</v>
      </c>
      <c r="K142" s="11"/>
      <c r="L142" s="150"/>
      <c r="M142" s="155"/>
      <c r="N142" s="156"/>
      <c r="O142" s="156"/>
      <c r="P142" s="157">
        <f>SUM(P143:P145)</f>
        <v>0</v>
      </c>
      <c r="Q142" s="156"/>
      <c r="R142" s="157">
        <f>SUM(R143:R145)</f>
        <v>0</v>
      </c>
      <c r="S142" s="156"/>
      <c r="T142" s="158">
        <f>SUM(T143:T145)</f>
        <v>0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151" t="s">
        <v>160</v>
      </c>
      <c r="AT142" s="159" t="s">
        <v>74</v>
      </c>
      <c r="AU142" s="159" t="s">
        <v>75</v>
      </c>
      <c r="AY142" s="151" t="s">
        <v>139</v>
      </c>
      <c r="BK142" s="160">
        <f>SUM(BK143:BK145)</f>
        <v>0</v>
      </c>
    </row>
    <row r="143" s="2" customFormat="1" ht="21.28696" customHeight="1">
      <c r="A143" s="34"/>
      <c r="B143" s="161"/>
      <c r="C143" s="162" t="s">
        <v>246</v>
      </c>
      <c r="D143" s="162" t="s">
        <v>140</v>
      </c>
      <c r="E143" s="163" t="s">
        <v>194</v>
      </c>
      <c r="F143" s="164" t="s">
        <v>195</v>
      </c>
      <c r="G143" s="165" t="s">
        <v>196</v>
      </c>
      <c r="H143" s="190"/>
      <c r="I143" s="167"/>
      <c r="J143" s="168">
        <f>ROUND(I143*H143,2)</f>
        <v>0</v>
      </c>
      <c r="K143" s="164" t="s">
        <v>144</v>
      </c>
      <c r="L143" s="35"/>
      <c r="M143" s="169" t="s">
        <v>1</v>
      </c>
      <c r="N143" s="170" t="s">
        <v>40</v>
      </c>
      <c r="O143" s="73"/>
      <c r="P143" s="171">
        <f>O143*H143</f>
        <v>0</v>
      </c>
      <c r="Q143" s="171">
        <v>0</v>
      </c>
      <c r="R143" s="171">
        <f>Q143*H143</f>
        <v>0</v>
      </c>
      <c r="S143" s="171">
        <v>0</v>
      </c>
      <c r="T143" s="17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3" t="s">
        <v>138</v>
      </c>
      <c r="AT143" s="173" t="s">
        <v>140</v>
      </c>
      <c r="AU143" s="173" t="s">
        <v>83</v>
      </c>
      <c r="AY143" s="15" t="s">
        <v>139</v>
      </c>
      <c r="BE143" s="174">
        <f>IF(N143="základní",J143,0)</f>
        <v>0</v>
      </c>
      <c r="BF143" s="174">
        <f>IF(N143="snížená",J143,0)</f>
        <v>0</v>
      </c>
      <c r="BG143" s="174">
        <f>IF(N143="zákl. přenesená",J143,0)</f>
        <v>0</v>
      </c>
      <c r="BH143" s="174">
        <f>IF(N143="sníž. přenesená",J143,0)</f>
        <v>0</v>
      </c>
      <c r="BI143" s="174">
        <f>IF(N143="nulová",J143,0)</f>
        <v>0</v>
      </c>
      <c r="BJ143" s="15" t="s">
        <v>83</v>
      </c>
      <c r="BK143" s="174">
        <f>ROUND(I143*H143,2)</f>
        <v>0</v>
      </c>
      <c r="BL143" s="15" t="s">
        <v>138</v>
      </c>
      <c r="BM143" s="173" t="s">
        <v>276</v>
      </c>
    </row>
    <row r="144" s="2" customFormat="1" ht="15.02609" customHeight="1">
      <c r="A144" s="34"/>
      <c r="B144" s="161"/>
      <c r="C144" s="162" t="s">
        <v>8</v>
      </c>
      <c r="D144" s="162" t="s">
        <v>140</v>
      </c>
      <c r="E144" s="163" t="s">
        <v>199</v>
      </c>
      <c r="F144" s="164" t="s">
        <v>200</v>
      </c>
      <c r="G144" s="165" t="s">
        <v>201</v>
      </c>
      <c r="H144" s="166">
        <v>1</v>
      </c>
      <c r="I144" s="167"/>
      <c r="J144" s="168">
        <f>ROUND(I144*H144,2)</f>
        <v>0</v>
      </c>
      <c r="K144" s="164" t="s">
        <v>144</v>
      </c>
      <c r="L144" s="35"/>
      <c r="M144" s="169" t="s">
        <v>1</v>
      </c>
      <c r="N144" s="170" t="s">
        <v>40</v>
      </c>
      <c r="O144" s="73"/>
      <c r="P144" s="171">
        <f>O144*H144</f>
        <v>0</v>
      </c>
      <c r="Q144" s="171">
        <v>0</v>
      </c>
      <c r="R144" s="171">
        <f>Q144*H144</f>
        <v>0</v>
      </c>
      <c r="S144" s="171">
        <v>0</v>
      </c>
      <c r="T144" s="172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3" t="s">
        <v>138</v>
      </c>
      <c r="AT144" s="173" t="s">
        <v>140</v>
      </c>
      <c r="AU144" s="173" t="s">
        <v>83</v>
      </c>
      <c r="AY144" s="15" t="s">
        <v>139</v>
      </c>
      <c r="BE144" s="174">
        <f>IF(N144="základní",J144,0)</f>
        <v>0</v>
      </c>
      <c r="BF144" s="174">
        <f>IF(N144="snížená",J144,0)</f>
        <v>0</v>
      </c>
      <c r="BG144" s="174">
        <f>IF(N144="zákl. přenesená",J144,0)</f>
        <v>0</v>
      </c>
      <c r="BH144" s="174">
        <f>IF(N144="sníž. přenesená",J144,0)</f>
        <v>0</v>
      </c>
      <c r="BI144" s="174">
        <f>IF(N144="nulová",J144,0)</f>
        <v>0</v>
      </c>
      <c r="BJ144" s="15" t="s">
        <v>83</v>
      </c>
      <c r="BK144" s="174">
        <f>ROUND(I144*H144,2)</f>
        <v>0</v>
      </c>
      <c r="BL144" s="15" t="s">
        <v>138</v>
      </c>
      <c r="BM144" s="173" t="s">
        <v>277</v>
      </c>
    </row>
    <row r="145" s="2" customFormat="1">
      <c r="A145" s="34"/>
      <c r="B145" s="35"/>
      <c r="C145" s="34"/>
      <c r="D145" s="185" t="s">
        <v>172</v>
      </c>
      <c r="E145" s="34"/>
      <c r="F145" s="186" t="s">
        <v>203</v>
      </c>
      <c r="G145" s="34"/>
      <c r="H145" s="34"/>
      <c r="I145" s="187"/>
      <c r="J145" s="34"/>
      <c r="K145" s="34"/>
      <c r="L145" s="35"/>
      <c r="M145" s="191"/>
      <c r="N145" s="192"/>
      <c r="O145" s="193"/>
      <c r="P145" s="193"/>
      <c r="Q145" s="193"/>
      <c r="R145" s="193"/>
      <c r="S145" s="193"/>
      <c r="T145" s="19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5" t="s">
        <v>172</v>
      </c>
      <c r="AU145" s="15" t="s">
        <v>83</v>
      </c>
    </row>
    <row r="146" s="2" customFormat="1" ht="6.96" customHeight="1">
      <c r="A146" s="34"/>
      <c r="B146" s="56"/>
      <c r="C146" s="57"/>
      <c r="D146" s="57"/>
      <c r="E146" s="57"/>
      <c r="F146" s="57"/>
      <c r="G146" s="57"/>
      <c r="H146" s="57"/>
      <c r="I146" s="57"/>
      <c r="J146" s="57"/>
      <c r="K146" s="57"/>
      <c r="L146" s="35"/>
      <c r="M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</row>
  </sheetData>
  <autoFilter ref="C119:K145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574219" style="1" customWidth="1"/>
    <col min="2" max="2" width="1.148438" style="1" customWidth="1"/>
    <col min="3" max="3" width="4.292969" style="1" customWidth="1"/>
    <col min="4" max="4" width="4.433594" style="1" customWidth="1"/>
    <col min="5" max="5" width="17.57422" style="1" customWidth="1"/>
    <col min="6" max="6" width="52.15234" style="1" customWidth="1"/>
    <col min="7" max="7" width="7.722656" style="1" customWidth="1"/>
    <col min="8" max="8" width="14.29297" style="1" customWidth="1"/>
    <col min="9" max="9" width="16.15234" style="1" customWidth="1"/>
    <col min="10" max="10" width="22.86328" style="1" customWidth="1"/>
    <col min="11" max="11" width="22.86328" style="1" customWidth="1"/>
    <col min="12" max="12" width="9.574219" style="1" customWidth="1"/>
    <col min="13" max="13" width="11.15234" style="1" hidden="1" customWidth="1"/>
    <col min="14" max="14" width="9.140625" style="1" hidden="1"/>
    <col min="15" max="15" width="14.57422" style="1" hidden="1" customWidth="1"/>
    <col min="16" max="16" width="14.57422" style="1" hidden="1" customWidth="1"/>
    <col min="17" max="17" width="14.57422" style="1" hidden="1" customWidth="1"/>
    <col min="18" max="18" width="14.57422" style="1" hidden="1" customWidth="1"/>
    <col min="19" max="19" width="14.57422" style="1" hidden="1" customWidth="1"/>
    <col min="20" max="20" width="14.57422" style="1" hidden="1" customWidth="1"/>
    <col min="21" max="21" width="16.72266" style="1" hidden="1" customWidth="1"/>
    <col min="22" max="22" width="12.72266" style="1" customWidth="1"/>
    <col min="23" max="23" width="16.72266" style="1" customWidth="1"/>
    <col min="24" max="24" width="12.72266" style="1" customWidth="1"/>
    <col min="25" max="25" width="15.43359" style="1" customWidth="1"/>
    <col min="26" max="26" width="11.29297" style="1" customWidth="1"/>
    <col min="27" max="27" width="15.43359" style="1" customWidth="1"/>
    <col min="28" max="28" width="16.72266" style="1" customWidth="1"/>
    <col min="29" max="29" width="11.29297" style="1" customWidth="1"/>
    <col min="30" max="30" width="15.43359" style="1" customWidth="1"/>
    <col min="31" max="31" width="16.72266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="1" customFormat="1" ht="24.96" customHeight="1">
      <c r="B4" s="18"/>
      <c r="D4" s="19" t="s">
        <v>113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26.92174" customHeight="1">
      <c r="B7" s="18"/>
      <c r="E7" s="117" t="str">
        <f>'Rekapitulace stavby'!K6</f>
        <v>Údržba, opravy a odstraňování závad u SPS v obvodu OŘ Ostrava 2020-2023, Oprava osvětlení ON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114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5.02609" customHeight="1">
      <c r="A9" s="34"/>
      <c r="B9" s="35"/>
      <c r="C9" s="34"/>
      <c r="D9" s="34"/>
      <c r="E9" s="63" t="s">
        <v>278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8. 3. 2021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27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27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25</v>
      </c>
      <c r="J23" s="2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33</v>
      </c>
      <c r="F24" s="34"/>
      <c r="G24" s="34"/>
      <c r="H24" s="34"/>
      <c r="I24" s="28" t="s">
        <v>27</v>
      </c>
      <c r="J24" s="2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5.02609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35</v>
      </c>
      <c r="E30" s="34"/>
      <c r="F30" s="34"/>
      <c r="G30" s="34"/>
      <c r="H30" s="34"/>
      <c r="I30" s="34"/>
      <c r="J30" s="92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37</v>
      </c>
      <c r="G32" s="34"/>
      <c r="H32" s="34"/>
      <c r="I32" s="39" t="s">
        <v>36</v>
      </c>
      <c r="J32" s="39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39</v>
      </c>
      <c r="E33" s="28" t="s">
        <v>40</v>
      </c>
      <c r="F33" s="123">
        <f>ROUND((SUM(BE118:BE138)),  2)</f>
        <v>0</v>
      </c>
      <c r="G33" s="34"/>
      <c r="H33" s="34"/>
      <c r="I33" s="124">
        <v>0.20999999999999999</v>
      </c>
      <c r="J33" s="123">
        <f>ROUND(((SUM(BE118:BE138))*I33),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41</v>
      </c>
      <c r="F34" s="123">
        <f>ROUND((SUM(BF118:BF138)),  2)</f>
        <v>0</v>
      </c>
      <c r="G34" s="34"/>
      <c r="H34" s="34"/>
      <c r="I34" s="124">
        <v>0.14999999999999999</v>
      </c>
      <c r="J34" s="123">
        <f>ROUND(((SUM(BF118:BF138))*I34),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42</v>
      </c>
      <c r="F35" s="123">
        <f>ROUND((SUM(BG118:BG138)),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43</v>
      </c>
      <c r="F36" s="123">
        <f>ROUND((SUM(BH118:BH138)),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44</v>
      </c>
      <c r="F37" s="123">
        <f>ROUND((SUM(BI118:BI138)),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45</v>
      </c>
      <c r="E39" s="77"/>
      <c r="F39" s="77"/>
      <c r="G39" s="127" t="s">
        <v>46</v>
      </c>
      <c r="H39" s="128" t="s">
        <v>47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50</v>
      </c>
      <c r="E61" s="37"/>
      <c r="F61" s="131" t="s">
        <v>51</v>
      </c>
      <c r="G61" s="54" t="s">
        <v>50</v>
      </c>
      <c r="H61" s="37"/>
      <c r="I61" s="37"/>
      <c r="J61" s="132" t="s">
        <v>51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50</v>
      </c>
      <c r="E76" s="37"/>
      <c r="F76" s="131" t="s">
        <v>51</v>
      </c>
      <c r="G76" s="54" t="s">
        <v>50</v>
      </c>
      <c r="H76" s="37"/>
      <c r="I76" s="37"/>
      <c r="J76" s="132" t="s">
        <v>51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116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92174" customHeight="1">
      <c r="A85" s="34"/>
      <c r="B85" s="35"/>
      <c r="C85" s="34"/>
      <c r="D85" s="34"/>
      <c r="E85" s="117" t="str">
        <f>E7</f>
        <v>Údržba, opravy a odstraňování závad u SPS v obvodu OŘ Ostrava 2020-2023, Oprava osvětlení ON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114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5.02609" customHeight="1">
      <c r="A87" s="34"/>
      <c r="B87" s="35"/>
      <c r="C87" s="34"/>
      <c r="D87" s="34"/>
      <c r="E87" s="63" t="str">
        <f>E9</f>
        <v>SO04 - Oprava osvětlení VB zast. Mořkov hl. trať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obvod OŘ Ostrava</v>
      </c>
      <c r="G89" s="34"/>
      <c r="H89" s="34"/>
      <c r="I89" s="28" t="s">
        <v>22</v>
      </c>
      <c r="J89" s="65" t="str">
        <f>IF(J12="","",J12)</f>
        <v>8. 3. 2021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4.92174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30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4.92174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>Ing. Martin Stacho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117</v>
      </c>
      <c r="D94" s="125"/>
      <c r="E94" s="125"/>
      <c r="F94" s="125"/>
      <c r="G94" s="125"/>
      <c r="H94" s="125"/>
      <c r="I94" s="125"/>
      <c r="J94" s="134" t="s">
        <v>118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119</v>
      </c>
      <c r="D96" s="34"/>
      <c r="E96" s="34"/>
      <c r="F96" s="34"/>
      <c r="G96" s="34"/>
      <c r="H96" s="34"/>
      <c r="I96" s="34"/>
      <c r="J96" s="92">
        <f>J118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120</v>
      </c>
    </row>
    <row r="97" s="9" customFormat="1" ht="24.96" customHeight="1">
      <c r="A97" s="9"/>
      <c r="B97" s="136"/>
      <c r="C97" s="9"/>
      <c r="D97" s="137" t="s">
        <v>121</v>
      </c>
      <c r="E97" s="138"/>
      <c r="F97" s="138"/>
      <c r="G97" s="138"/>
      <c r="H97" s="138"/>
      <c r="I97" s="138"/>
      <c r="J97" s="139">
        <f>J119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36"/>
      <c r="C98" s="9"/>
      <c r="D98" s="137" t="s">
        <v>122</v>
      </c>
      <c r="E98" s="138"/>
      <c r="F98" s="138"/>
      <c r="G98" s="138"/>
      <c r="H98" s="138"/>
      <c r="I98" s="138"/>
      <c r="J98" s="139">
        <f>J135</f>
        <v>0</v>
      </c>
      <c r="K98" s="9"/>
      <c r="L98" s="13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123</v>
      </c>
      <c r="D105" s="34"/>
      <c r="E105" s="34"/>
      <c r="F105" s="34"/>
      <c r="G105" s="34"/>
      <c r="H105" s="34"/>
      <c r="I105" s="34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6.92174" customHeight="1">
      <c r="A108" s="34"/>
      <c r="B108" s="35"/>
      <c r="C108" s="34"/>
      <c r="D108" s="34"/>
      <c r="E108" s="117" t="str">
        <f>E7</f>
        <v>Údržba, opravy a odstraňování závad u SPS v obvodu OŘ Ostrava 2020-2023, Oprava osvětlení ON</v>
      </c>
      <c r="F108" s="28"/>
      <c r="G108" s="28"/>
      <c r="H108" s="28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114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5.02609" customHeight="1">
      <c r="A110" s="34"/>
      <c r="B110" s="35"/>
      <c r="C110" s="34"/>
      <c r="D110" s="34"/>
      <c r="E110" s="63" t="str">
        <f>E9</f>
        <v>SO04 - Oprava osvětlení VB zast. Mořkov hl. trať</v>
      </c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20</v>
      </c>
      <c r="D112" s="34"/>
      <c r="E112" s="34"/>
      <c r="F112" s="23" t="str">
        <f>F12</f>
        <v>obvod OŘ Ostrava</v>
      </c>
      <c r="G112" s="34"/>
      <c r="H112" s="34"/>
      <c r="I112" s="28" t="s">
        <v>22</v>
      </c>
      <c r="J112" s="65" t="str">
        <f>IF(J12="","",J12)</f>
        <v>8. 3. 2021</v>
      </c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4.92174" customHeight="1">
      <c r="A114" s="34"/>
      <c r="B114" s="35"/>
      <c r="C114" s="28" t="s">
        <v>24</v>
      </c>
      <c r="D114" s="34"/>
      <c r="E114" s="34"/>
      <c r="F114" s="23" t="str">
        <f>E15</f>
        <v xml:space="preserve"> </v>
      </c>
      <c r="G114" s="34"/>
      <c r="H114" s="34"/>
      <c r="I114" s="28" t="s">
        <v>30</v>
      </c>
      <c r="J114" s="32" t="str">
        <f>E21</f>
        <v xml:space="preserve"> 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4.92174" customHeight="1">
      <c r="A115" s="34"/>
      <c r="B115" s="35"/>
      <c r="C115" s="28" t="s">
        <v>28</v>
      </c>
      <c r="D115" s="34"/>
      <c r="E115" s="34"/>
      <c r="F115" s="23" t="str">
        <f>IF(E18="","",E18)</f>
        <v>Vyplň údaj</v>
      </c>
      <c r="G115" s="34"/>
      <c r="H115" s="34"/>
      <c r="I115" s="28" t="s">
        <v>32</v>
      </c>
      <c r="J115" s="32" t="str">
        <f>E24</f>
        <v>Ing. Martin Stacho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0" customFormat="1" ht="29.28" customHeight="1">
      <c r="A117" s="140"/>
      <c r="B117" s="141"/>
      <c r="C117" s="142" t="s">
        <v>124</v>
      </c>
      <c r="D117" s="143" t="s">
        <v>60</v>
      </c>
      <c r="E117" s="143" t="s">
        <v>56</v>
      </c>
      <c r="F117" s="143" t="s">
        <v>57</v>
      </c>
      <c r="G117" s="143" t="s">
        <v>125</v>
      </c>
      <c r="H117" s="143" t="s">
        <v>126</v>
      </c>
      <c r="I117" s="143" t="s">
        <v>127</v>
      </c>
      <c r="J117" s="143" t="s">
        <v>118</v>
      </c>
      <c r="K117" s="144" t="s">
        <v>128</v>
      </c>
      <c r="L117" s="145"/>
      <c r="M117" s="82" t="s">
        <v>1</v>
      </c>
      <c r="N117" s="83" t="s">
        <v>39</v>
      </c>
      <c r="O117" s="83" t="s">
        <v>129</v>
      </c>
      <c r="P117" s="83" t="s">
        <v>130</v>
      </c>
      <c r="Q117" s="83" t="s">
        <v>131</v>
      </c>
      <c r="R117" s="83" t="s">
        <v>132</v>
      </c>
      <c r="S117" s="83" t="s">
        <v>133</v>
      </c>
      <c r="T117" s="84" t="s">
        <v>134</v>
      </c>
      <c r="U117" s="140"/>
      <c r="V117" s="140"/>
      <c r="W117" s="140"/>
      <c r="X117" s="140"/>
      <c r="Y117" s="140"/>
      <c r="Z117" s="140"/>
      <c r="AA117" s="140"/>
      <c r="AB117" s="140"/>
      <c r="AC117" s="140"/>
      <c r="AD117" s="140"/>
      <c r="AE117" s="140"/>
    </row>
    <row r="118" s="2" customFormat="1" ht="22.8" customHeight="1">
      <c r="A118" s="34"/>
      <c r="B118" s="35"/>
      <c r="C118" s="89" t="s">
        <v>135</v>
      </c>
      <c r="D118" s="34"/>
      <c r="E118" s="34"/>
      <c r="F118" s="34"/>
      <c r="G118" s="34"/>
      <c r="H118" s="34"/>
      <c r="I118" s="34"/>
      <c r="J118" s="146">
        <f>BK118</f>
        <v>0</v>
      </c>
      <c r="K118" s="34"/>
      <c r="L118" s="35"/>
      <c r="M118" s="85"/>
      <c r="N118" s="69"/>
      <c r="O118" s="86"/>
      <c r="P118" s="147">
        <f>P119+P135</f>
        <v>0</v>
      </c>
      <c r="Q118" s="86"/>
      <c r="R118" s="147">
        <f>R119+R135</f>
        <v>0</v>
      </c>
      <c r="S118" s="86"/>
      <c r="T118" s="148">
        <f>T119+T135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5" t="s">
        <v>74</v>
      </c>
      <c r="AU118" s="15" t="s">
        <v>120</v>
      </c>
      <c r="BK118" s="149">
        <f>BK119+BK135</f>
        <v>0</v>
      </c>
    </row>
    <row r="119" s="11" customFormat="1" ht="25.92" customHeight="1">
      <c r="A119" s="11"/>
      <c r="B119" s="150"/>
      <c r="C119" s="11"/>
      <c r="D119" s="151" t="s">
        <v>74</v>
      </c>
      <c r="E119" s="152" t="s">
        <v>136</v>
      </c>
      <c r="F119" s="152" t="s">
        <v>137</v>
      </c>
      <c r="G119" s="11"/>
      <c r="H119" s="11"/>
      <c r="I119" s="153"/>
      <c r="J119" s="154">
        <f>BK119</f>
        <v>0</v>
      </c>
      <c r="K119" s="11"/>
      <c r="L119" s="150"/>
      <c r="M119" s="155"/>
      <c r="N119" s="156"/>
      <c r="O119" s="156"/>
      <c r="P119" s="157">
        <f>SUM(P120:P134)</f>
        <v>0</v>
      </c>
      <c r="Q119" s="156"/>
      <c r="R119" s="157">
        <f>SUM(R120:R134)</f>
        <v>0</v>
      </c>
      <c r="S119" s="156"/>
      <c r="T119" s="158">
        <f>SUM(T120:T134)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151" t="s">
        <v>138</v>
      </c>
      <c r="AT119" s="159" t="s">
        <v>74</v>
      </c>
      <c r="AU119" s="159" t="s">
        <v>75</v>
      </c>
      <c r="AY119" s="151" t="s">
        <v>139</v>
      </c>
      <c r="BK119" s="160">
        <f>SUM(BK120:BK134)</f>
        <v>0</v>
      </c>
    </row>
    <row r="120" s="2" customFormat="1">
      <c r="A120" s="34"/>
      <c r="B120" s="161"/>
      <c r="C120" s="162" t="s">
        <v>83</v>
      </c>
      <c r="D120" s="162" t="s">
        <v>140</v>
      </c>
      <c r="E120" s="163" t="s">
        <v>141</v>
      </c>
      <c r="F120" s="164" t="s">
        <v>142</v>
      </c>
      <c r="G120" s="165" t="s">
        <v>143</v>
      </c>
      <c r="H120" s="166">
        <v>4</v>
      </c>
      <c r="I120" s="167"/>
      <c r="J120" s="168">
        <f>ROUND(I120*H120,2)</f>
        <v>0</v>
      </c>
      <c r="K120" s="164" t="s">
        <v>144</v>
      </c>
      <c r="L120" s="35"/>
      <c r="M120" s="169" t="s">
        <v>1</v>
      </c>
      <c r="N120" s="170" t="s">
        <v>40</v>
      </c>
      <c r="O120" s="73"/>
      <c r="P120" s="171">
        <f>O120*H120</f>
        <v>0</v>
      </c>
      <c r="Q120" s="171">
        <v>0</v>
      </c>
      <c r="R120" s="171">
        <f>Q120*H120</f>
        <v>0</v>
      </c>
      <c r="S120" s="171">
        <v>0</v>
      </c>
      <c r="T120" s="172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73" t="s">
        <v>145</v>
      </c>
      <c r="AT120" s="173" t="s">
        <v>140</v>
      </c>
      <c r="AU120" s="173" t="s">
        <v>83</v>
      </c>
      <c r="AY120" s="15" t="s">
        <v>139</v>
      </c>
      <c r="BE120" s="174">
        <f>IF(N120="základní",J120,0)</f>
        <v>0</v>
      </c>
      <c r="BF120" s="174">
        <f>IF(N120="snížená",J120,0)</f>
        <v>0</v>
      </c>
      <c r="BG120" s="174">
        <f>IF(N120="zákl. přenesená",J120,0)</f>
        <v>0</v>
      </c>
      <c r="BH120" s="174">
        <f>IF(N120="sníž. přenesená",J120,0)</f>
        <v>0</v>
      </c>
      <c r="BI120" s="174">
        <f>IF(N120="nulová",J120,0)</f>
        <v>0</v>
      </c>
      <c r="BJ120" s="15" t="s">
        <v>83</v>
      </c>
      <c r="BK120" s="174">
        <f>ROUND(I120*H120,2)</f>
        <v>0</v>
      </c>
      <c r="BL120" s="15" t="s">
        <v>145</v>
      </c>
      <c r="BM120" s="173" t="s">
        <v>279</v>
      </c>
    </row>
    <row r="121" s="2" customFormat="1">
      <c r="A121" s="34"/>
      <c r="B121" s="161"/>
      <c r="C121" s="175" t="s">
        <v>85</v>
      </c>
      <c r="D121" s="175" t="s">
        <v>147</v>
      </c>
      <c r="E121" s="176" t="s">
        <v>148</v>
      </c>
      <c r="F121" s="177" t="s">
        <v>149</v>
      </c>
      <c r="G121" s="178" t="s">
        <v>143</v>
      </c>
      <c r="H121" s="179">
        <v>4</v>
      </c>
      <c r="I121" s="180"/>
      <c r="J121" s="181">
        <f>ROUND(I121*H121,2)</f>
        <v>0</v>
      </c>
      <c r="K121" s="177" t="s">
        <v>144</v>
      </c>
      <c r="L121" s="182"/>
      <c r="M121" s="183" t="s">
        <v>1</v>
      </c>
      <c r="N121" s="184" t="s">
        <v>40</v>
      </c>
      <c r="O121" s="73"/>
      <c r="P121" s="171">
        <f>O121*H121</f>
        <v>0</v>
      </c>
      <c r="Q121" s="171">
        <v>0</v>
      </c>
      <c r="R121" s="171">
        <f>Q121*H121</f>
        <v>0</v>
      </c>
      <c r="S121" s="171">
        <v>0</v>
      </c>
      <c r="T121" s="17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73" t="s">
        <v>150</v>
      </c>
      <c r="AT121" s="173" t="s">
        <v>147</v>
      </c>
      <c r="AU121" s="173" t="s">
        <v>83</v>
      </c>
      <c r="AY121" s="15" t="s">
        <v>139</v>
      </c>
      <c r="BE121" s="174">
        <f>IF(N121="základní",J121,0)</f>
        <v>0</v>
      </c>
      <c r="BF121" s="174">
        <f>IF(N121="snížená",J121,0)</f>
        <v>0</v>
      </c>
      <c r="BG121" s="174">
        <f>IF(N121="zákl. přenesená",J121,0)</f>
        <v>0</v>
      </c>
      <c r="BH121" s="174">
        <f>IF(N121="sníž. přenesená",J121,0)</f>
        <v>0</v>
      </c>
      <c r="BI121" s="174">
        <f>IF(N121="nulová",J121,0)</f>
        <v>0</v>
      </c>
      <c r="BJ121" s="15" t="s">
        <v>83</v>
      </c>
      <c r="BK121" s="174">
        <f>ROUND(I121*H121,2)</f>
        <v>0</v>
      </c>
      <c r="BL121" s="15" t="s">
        <v>150</v>
      </c>
      <c r="BM121" s="173" t="s">
        <v>280</v>
      </c>
    </row>
    <row r="122" s="2" customFormat="1" ht="31.93044" customHeight="1">
      <c r="A122" s="34"/>
      <c r="B122" s="161"/>
      <c r="C122" s="162" t="s">
        <v>152</v>
      </c>
      <c r="D122" s="162" t="s">
        <v>140</v>
      </c>
      <c r="E122" s="163" t="s">
        <v>153</v>
      </c>
      <c r="F122" s="164" t="s">
        <v>154</v>
      </c>
      <c r="G122" s="165" t="s">
        <v>155</v>
      </c>
      <c r="H122" s="166">
        <v>10</v>
      </c>
      <c r="I122" s="167"/>
      <c r="J122" s="168">
        <f>ROUND(I122*H122,2)</f>
        <v>0</v>
      </c>
      <c r="K122" s="164" t="s">
        <v>144</v>
      </c>
      <c r="L122" s="35"/>
      <c r="M122" s="169" t="s">
        <v>1</v>
      </c>
      <c r="N122" s="170" t="s">
        <v>40</v>
      </c>
      <c r="O122" s="73"/>
      <c r="P122" s="171">
        <f>O122*H122</f>
        <v>0</v>
      </c>
      <c r="Q122" s="171">
        <v>0</v>
      </c>
      <c r="R122" s="171">
        <f>Q122*H122</f>
        <v>0</v>
      </c>
      <c r="S122" s="171">
        <v>0</v>
      </c>
      <c r="T122" s="172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73" t="s">
        <v>145</v>
      </c>
      <c r="AT122" s="173" t="s">
        <v>140</v>
      </c>
      <c r="AU122" s="173" t="s">
        <v>83</v>
      </c>
      <c r="AY122" s="15" t="s">
        <v>139</v>
      </c>
      <c r="BE122" s="174">
        <f>IF(N122="základní",J122,0)</f>
        <v>0</v>
      </c>
      <c r="BF122" s="174">
        <f>IF(N122="snížená",J122,0)</f>
        <v>0</v>
      </c>
      <c r="BG122" s="174">
        <f>IF(N122="zákl. přenesená",J122,0)</f>
        <v>0</v>
      </c>
      <c r="BH122" s="174">
        <f>IF(N122="sníž. přenesená",J122,0)</f>
        <v>0</v>
      </c>
      <c r="BI122" s="174">
        <f>IF(N122="nulová",J122,0)</f>
        <v>0</v>
      </c>
      <c r="BJ122" s="15" t="s">
        <v>83</v>
      </c>
      <c r="BK122" s="174">
        <f>ROUND(I122*H122,2)</f>
        <v>0</v>
      </c>
      <c r="BL122" s="15" t="s">
        <v>145</v>
      </c>
      <c r="BM122" s="173" t="s">
        <v>281</v>
      </c>
    </row>
    <row r="123" s="2" customFormat="1" ht="31.93044" customHeight="1">
      <c r="A123" s="34"/>
      <c r="B123" s="161"/>
      <c r="C123" s="175" t="s">
        <v>138</v>
      </c>
      <c r="D123" s="175" t="s">
        <v>147</v>
      </c>
      <c r="E123" s="176" t="s">
        <v>157</v>
      </c>
      <c r="F123" s="177" t="s">
        <v>158</v>
      </c>
      <c r="G123" s="178" t="s">
        <v>155</v>
      </c>
      <c r="H123" s="179">
        <v>10</v>
      </c>
      <c r="I123" s="180"/>
      <c r="J123" s="181">
        <f>ROUND(I123*H123,2)</f>
        <v>0</v>
      </c>
      <c r="K123" s="177" t="s">
        <v>144</v>
      </c>
      <c r="L123" s="182"/>
      <c r="M123" s="183" t="s">
        <v>1</v>
      </c>
      <c r="N123" s="184" t="s">
        <v>40</v>
      </c>
      <c r="O123" s="73"/>
      <c r="P123" s="171">
        <f>O123*H123</f>
        <v>0</v>
      </c>
      <c r="Q123" s="171">
        <v>0</v>
      </c>
      <c r="R123" s="171">
        <f>Q123*H123</f>
        <v>0</v>
      </c>
      <c r="S123" s="171">
        <v>0</v>
      </c>
      <c r="T123" s="17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3" t="s">
        <v>150</v>
      </c>
      <c r="AT123" s="173" t="s">
        <v>147</v>
      </c>
      <c r="AU123" s="173" t="s">
        <v>83</v>
      </c>
      <c r="AY123" s="15" t="s">
        <v>139</v>
      </c>
      <c r="BE123" s="174">
        <f>IF(N123="základní",J123,0)</f>
        <v>0</v>
      </c>
      <c r="BF123" s="174">
        <f>IF(N123="snížená",J123,0)</f>
        <v>0</v>
      </c>
      <c r="BG123" s="174">
        <f>IF(N123="zákl. přenesená",J123,0)</f>
        <v>0</v>
      </c>
      <c r="BH123" s="174">
        <f>IF(N123="sníž. přenesená",J123,0)</f>
        <v>0</v>
      </c>
      <c r="BI123" s="174">
        <f>IF(N123="nulová",J123,0)</f>
        <v>0</v>
      </c>
      <c r="BJ123" s="15" t="s">
        <v>83</v>
      </c>
      <c r="BK123" s="174">
        <f>ROUND(I123*H123,2)</f>
        <v>0</v>
      </c>
      <c r="BL123" s="15" t="s">
        <v>150</v>
      </c>
      <c r="BM123" s="173" t="s">
        <v>282</v>
      </c>
    </row>
    <row r="124" s="2" customFormat="1" ht="74.50435" customHeight="1">
      <c r="A124" s="34"/>
      <c r="B124" s="161"/>
      <c r="C124" s="162" t="s">
        <v>160</v>
      </c>
      <c r="D124" s="162" t="s">
        <v>140</v>
      </c>
      <c r="E124" s="163" t="s">
        <v>161</v>
      </c>
      <c r="F124" s="164" t="s">
        <v>162</v>
      </c>
      <c r="G124" s="165" t="s">
        <v>143</v>
      </c>
      <c r="H124" s="166">
        <v>10</v>
      </c>
      <c r="I124" s="167"/>
      <c r="J124" s="168">
        <f>ROUND(I124*H124,2)</f>
        <v>0</v>
      </c>
      <c r="K124" s="164" t="s">
        <v>144</v>
      </c>
      <c r="L124" s="35"/>
      <c r="M124" s="169" t="s">
        <v>1</v>
      </c>
      <c r="N124" s="170" t="s">
        <v>40</v>
      </c>
      <c r="O124" s="73"/>
      <c r="P124" s="171">
        <f>O124*H124</f>
        <v>0</v>
      </c>
      <c r="Q124" s="171">
        <v>0</v>
      </c>
      <c r="R124" s="171">
        <f>Q124*H124</f>
        <v>0</v>
      </c>
      <c r="S124" s="171">
        <v>0</v>
      </c>
      <c r="T124" s="17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73" t="s">
        <v>145</v>
      </c>
      <c r="AT124" s="173" t="s">
        <v>140</v>
      </c>
      <c r="AU124" s="173" t="s">
        <v>83</v>
      </c>
      <c r="AY124" s="15" t="s">
        <v>139</v>
      </c>
      <c r="BE124" s="174">
        <f>IF(N124="základní",J124,0)</f>
        <v>0</v>
      </c>
      <c r="BF124" s="174">
        <f>IF(N124="snížená",J124,0)</f>
        <v>0</v>
      </c>
      <c r="BG124" s="174">
        <f>IF(N124="zákl. přenesená",J124,0)</f>
        <v>0</v>
      </c>
      <c r="BH124" s="174">
        <f>IF(N124="sníž. přenesená",J124,0)</f>
        <v>0</v>
      </c>
      <c r="BI124" s="174">
        <f>IF(N124="nulová",J124,0)</f>
        <v>0</v>
      </c>
      <c r="BJ124" s="15" t="s">
        <v>83</v>
      </c>
      <c r="BK124" s="174">
        <f>ROUND(I124*H124,2)</f>
        <v>0</v>
      </c>
      <c r="BL124" s="15" t="s">
        <v>145</v>
      </c>
      <c r="BM124" s="173" t="s">
        <v>283</v>
      </c>
    </row>
    <row r="125" s="2" customFormat="1" ht="63.86087" customHeight="1">
      <c r="A125" s="34"/>
      <c r="B125" s="161"/>
      <c r="C125" s="162" t="s">
        <v>164</v>
      </c>
      <c r="D125" s="162" t="s">
        <v>140</v>
      </c>
      <c r="E125" s="163" t="s">
        <v>175</v>
      </c>
      <c r="F125" s="164" t="s">
        <v>176</v>
      </c>
      <c r="G125" s="165" t="s">
        <v>143</v>
      </c>
      <c r="H125" s="166">
        <v>9</v>
      </c>
      <c r="I125" s="167"/>
      <c r="J125" s="168">
        <f>ROUND(I125*H125,2)</f>
        <v>0</v>
      </c>
      <c r="K125" s="164" t="s">
        <v>144</v>
      </c>
      <c r="L125" s="35"/>
      <c r="M125" s="169" t="s">
        <v>1</v>
      </c>
      <c r="N125" s="170" t="s">
        <v>40</v>
      </c>
      <c r="O125" s="73"/>
      <c r="P125" s="171">
        <f>O125*H125</f>
        <v>0</v>
      </c>
      <c r="Q125" s="171">
        <v>0</v>
      </c>
      <c r="R125" s="171">
        <f>Q125*H125</f>
        <v>0</v>
      </c>
      <c r="S125" s="171">
        <v>0</v>
      </c>
      <c r="T125" s="17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3" t="s">
        <v>145</v>
      </c>
      <c r="AT125" s="173" t="s">
        <v>140</v>
      </c>
      <c r="AU125" s="173" t="s">
        <v>83</v>
      </c>
      <c r="AY125" s="15" t="s">
        <v>139</v>
      </c>
      <c r="BE125" s="174">
        <f>IF(N125="základní",J125,0)</f>
        <v>0</v>
      </c>
      <c r="BF125" s="174">
        <f>IF(N125="snížená",J125,0)</f>
        <v>0</v>
      </c>
      <c r="BG125" s="174">
        <f>IF(N125="zákl. přenesená",J125,0)</f>
        <v>0</v>
      </c>
      <c r="BH125" s="174">
        <f>IF(N125="sníž. přenesená",J125,0)</f>
        <v>0</v>
      </c>
      <c r="BI125" s="174">
        <f>IF(N125="nulová",J125,0)</f>
        <v>0</v>
      </c>
      <c r="BJ125" s="15" t="s">
        <v>83</v>
      </c>
      <c r="BK125" s="174">
        <f>ROUND(I125*H125,2)</f>
        <v>0</v>
      </c>
      <c r="BL125" s="15" t="s">
        <v>145</v>
      </c>
      <c r="BM125" s="173" t="s">
        <v>284</v>
      </c>
    </row>
    <row r="126" s="2" customFormat="1">
      <c r="A126" s="34"/>
      <c r="B126" s="161"/>
      <c r="C126" s="175" t="s">
        <v>168</v>
      </c>
      <c r="D126" s="175" t="s">
        <v>147</v>
      </c>
      <c r="E126" s="176" t="s">
        <v>229</v>
      </c>
      <c r="F126" s="177" t="s">
        <v>230</v>
      </c>
      <c r="G126" s="178" t="s">
        <v>143</v>
      </c>
      <c r="H126" s="179">
        <v>3</v>
      </c>
      <c r="I126" s="180"/>
      <c r="J126" s="181">
        <f>ROUND(I126*H126,2)</f>
        <v>0</v>
      </c>
      <c r="K126" s="177" t="s">
        <v>144</v>
      </c>
      <c r="L126" s="182"/>
      <c r="M126" s="183" t="s">
        <v>1</v>
      </c>
      <c r="N126" s="184" t="s">
        <v>40</v>
      </c>
      <c r="O126" s="73"/>
      <c r="P126" s="171">
        <f>O126*H126</f>
        <v>0</v>
      </c>
      <c r="Q126" s="171">
        <v>0</v>
      </c>
      <c r="R126" s="171">
        <f>Q126*H126</f>
        <v>0</v>
      </c>
      <c r="S126" s="171">
        <v>0</v>
      </c>
      <c r="T126" s="172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3" t="s">
        <v>150</v>
      </c>
      <c r="AT126" s="173" t="s">
        <v>147</v>
      </c>
      <c r="AU126" s="173" t="s">
        <v>83</v>
      </c>
      <c r="AY126" s="15" t="s">
        <v>139</v>
      </c>
      <c r="BE126" s="174">
        <f>IF(N126="základní",J126,0)</f>
        <v>0</v>
      </c>
      <c r="BF126" s="174">
        <f>IF(N126="snížená",J126,0)</f>
        <v>0</v>
      </c>
      <c r="BG126" s="174">
        <f>IF(N126="zákl. přenesená",J126,0)</f>
        <v>0</v>
      </c>
      <c r="BH126" s="174">
        <f>IF(N126="sníž. přenesená",J126,0)</f>
        <v>0</v>
      </c>
      <c r="BI126" s="174">
        <f>IF(N126="nulová",J126,0)</f>
        <v>0</v>
      </c>
      <c r="BJ126" s="15" t="s">
        <v>83</v>
      </c>
      <c r="BK126" s="174">
        <f>ROUND(I126*H126,2)</f>
        <v>0</v>
      </c>
      <c r="BL126" s="15" t="s">
        <v>150</v>
      </c>
      <c r="BM126" s="173" t="s">
        <v>285</v>
      </c>
    </row>
    <row r="127" s="2" customFormat="1">
      <c r="A127" s="34"/>
      <c r="B127" s="35"/>
      <c r="C127" s="34"/>
      <c r="D127" s="185" t="s">
        <v>172</v>
      </c>
      <c r="E127" s="34"/>
      <c r="F127" s="186" t="s">
        <v>286</v>
      </c>
      <c r="G127" s="34"/>
      <c r="H127" s="34"/>
      <c r="I127" s="187"/>
      <c r="J127" s="34"/>
      <c r="K127" s="34"/>
      <c r="L127" s="35"/>
      <c r="M127" s="188"/>
      <c r="N127" s="189"/>
      <c r="O127" s="73"/>
      <c r="P127" s="73"/>
      <c r="Q127" s="73"/>
      <c r="R127" s="73"/>
      <c r="S127" s="73"/>
      <c r="T127" s="7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5" t="s">
        <v>172</v>
      </c>
      <c r="AU127" s="15" t="s">
        <v>83</v>
      </c>
    </row>
    <row r="128" s="2" customFormat="1">
      <c r="A128" s="34"/>
      <c r="B128" s="161"/>
      <c r="C128" s="175" t="s">
        <v>174</v>
      </c>
      <c r="D128" s="175" t="s">
        <v>147</v>
      </c>
      <c r="E128" s="176" t="s">
        <v>287</v>
      </c>
      <c r="F128" s="177" t="s">
        <v>230</v>
      </c>
      <c r="G128" s="178" t="s">
        <v>143</v>
      </c>
      <c r="H128" s="179">
        <v>2</v>
      </c>
      <c r="I128" s="180"/>
      <c r="J128" s="181">
        <f>ROUND(I128*H128,2)</f>
        <v>0</v>
      </c>
      <c r="K128" s="177" t="s">
        <v>144</v>
      </c>
      <c r="L128" s="182"/>
      <c r="M128" s="183" t="s">
        <v>1</v>
      </c>
      <c r="N128" s="184" t="s">
        <v>40</v>
      </c>
      <c r="O128" s="73"/>
      <c r="P128" s="171">
        <f>O128*H128</f>
        <v>0</v>
      </c>
      <c r="Q128" s="171">
        <v>0</v>
      </c>
      <c r="R128" s="171">
        <f>Q128*H128</f>
        <v>0</v>
      </c>
      <c r="S128" s="171">
        <v>0</v>
      </c>
      <c r="T128" s="17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3" t="s">
        <v>150</v>
      </c>
      <c r="AT128" s="173" t="s">
        <v>147</v>
      </c>
      <c r="AU128" s="173" t="s">
        <v>83</v>
      </c>
      <c r="AY128" s="15" t="s">
        <v>139</v>
      </c>
      <c r="BE128" s="174">
        <f>IF(N128="základní",J128,0)</f>
        <v>0</v>
      </c>
      <c r="BF128" s="174">
        <f>IF(N128="snížená",J128,0)</f>
        <v>0</v>
      </c>
      <c r="BG128" s="174">
        <f>IF(N128="zákl. přenesená",J128,0)</f>
        <v>0</v>
      </c>
      <c r="BH128" s="174">
        <f>IF(N128="sníž. přenesená",J128,0)</f>
        <v>0</v>
      </c>
      <c r="BI128" s="174">
        <f>IF(N128="nulová",J128,0)</f>
        <v>0</v>
      </c>
      <c r="BJ128" s="15" t="s">
        <v>83</v>
      </c>
      <c r="BK128" s="174">
        <f>ROUND(I128*H128,2)</f>
        <v>0</v>
      </c>
      <c r="BL128" s="15" t="s">
        <v>150</v>
      </c>
      <c r="BM128" s="173" t="s">
        <v>288</v>
      </c>
    </row>
    <row r="129" s="2" customFormat="1">
      <c r="A129" s="34"/>
      <c r="B129" s="35"/>
      <c r="C129" s="34"/>
      <c r="D129" s="185" t="s">
        <v>172</v>
      </c>
      <c r="E129" s="34"/>
      <c r="F129" s="186" t="s">
        <v>289</v>
      </c>
      <c r="G129" s="34"/>
      <c r="H129" s="34"/>
      <c r="I129" s="187"/>
      <c r="J129" s="34"/>
      <c r="K129" s="34"/>
      <c r="L129" s="35"/>
      <c r="M129" s="188"/>
      <c r="N129" s="189"/>
      <c r="O129" s="73"/>
      <c r="P129" s="73"/>
      <c r="Q129" s="73"/>
      <c r="R129" s="73"/>
      <c r="S129" s="73"/>
      <c r="T129" s="7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5" t="s">
        <v>172</v>
      </c>
      <c r="AU129" s="15" t="s">
        <v>83</v>
      </c>
    </row>
    <row r="130" s="2" customFormat="1">
      <c r="A130" s="34"/>
      <c r="B130" s="161"/>
      <c r="C130" s="175" t="s">
        <v>178</v>
      </c>
      <c r="D130" s="175" t="s">
        <v>147</v>
      </c>
      <c r="E130" s="176" t="s">
        <v>290</v>
      </c>
      <c r="F130" s="177" t="s">
        <v>291</v>
      </c>
      <c r="G130" s="178" t="s">
        <v>143</v>
      </c>
      <c r="H130" s="179">
        <v>4</v>
      </c>
      <c r="I130" s="180"/>
      <c r="J130" s="181">
        <f>ROUND(I130*H130,2)</f>
        <v>0</v>
      </c>
      <c r="K130" s="177" t="s">
        <v>144</v>
      </c>
      <c r="L130" s="182"/>
      <c r="M130" s="183" t="s">
        <v>1</v>
      </c>
      <c r="N130" s="184" t="s">
        <v>40</v>
      </c>
      <c r="O130" s="73"/>
      <c r="P130" s="171">
        <f>O130*H130</f>
        <v>0</v>
      </c>
      <c r="Q130" s="171">
        <v>0</v>
      </c>
      <c r="R130" s="171">
        <f>Q130*H130</f>
        <v>0</v>
      </c>
      <c r="S130" s="171">
        <v>0</v>
      </c>
      <c r="T130" s="172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3" t="s">
        <v>150</v>
      </c>
      <c r="AT130" s="173" t="s">
        <v>147</v>
      </c>
      <c r="AU130" s="173" t="s">
        <v>83</v>
      </c>
      <c r="AY130" s="15" t="s">
        <v>139</v>
      </c>
      <c r="BE130" s="174">
        <f>IF(N130="základní",J130,0)</f>
        <v>0</v>
      </c>
      <c r="BF130" s="174">
        <f>IF(N130="snížená",J130,0)</f>
        <v>0</v>
      </c>
      <c r="BG130" s="174">
        <f>IF(N130="zákl. přenesená",J130,0)</f>
        <v>0</v>
      </c>
      <c r="BH130" s="174">
        <f>IF(N130="sníž. přenesená",J130,0)</f>
        <v>0</v>
      </c>
      <c r="BI130" s="174">
        <f>IF(N130="nulová",J130,0)</f>
        <v>0</v>
      </c>
      <c r="BJ130" s="15" t="s">
        <v>83</v>
      </c>
      <c r="BK130" s="174">
        <f>ROUND(I130*H130,2)</f>
        <v>0</v>
      </c>
      <c r="BL130" s="15" t="s">
        <v>150</v>
      </c>
      <c r="BM130" s="173" t="s">
        <v>292</v>
      </c>
    </row>
    <row r="131" s="2" customFormat="1">
      <c r="A131" s="34"/>
      <c r="B131" s="35"/>
      <c r="C131" s="34"/>
      <c r="D131" s="185" t="s">
        <v>172</v>
      </c>
      <c r="E131" s="34"/>
      <c r="F131" s="186" t="s">
        <v>293</v>
      </c>
      <c r="G131" s="34"/>
      <c r="H131" s="34"/>
      <c r="I131" s="187"/>
      <c r="J131" s="34"/>
      <c r="K131" s="34"/>
      <c r="L131" s="35"/>
      <c r="M131" s="188"/>
      <c r="N131" s="189"/>
      <c r="O131" s="73"/>
      <c r="P131" s="73"/>
      <c r="Q131" s="73"/>
      <c r="R131" s="73"/>
      <c r="S131" s="73"/>
      <c r="T131" s="7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5" t="s">
        <v>172</v>
      </c>
      <c r="AU131" s="15" t="s">
        <v>83</v>
      </c>
    </row>
    <row r="132" s="2" customFormat="1" ht="21.28696" customHeight="1">
      <c r="A132" s="34"/>
      <c r="B132" s="161"/>
      <c r="C132" s="162" t="s">
        <v>183</v>
      </c>
      <c r="D132" s="162" t="s">
        <v>140</v>
      </c>
      <c r="E132" s="163" t="s">
        <v>184</v>
      </c>
      <c r="F132" s="164" t="s">
        <v>185</v>
      </c>
      <c r="G132" s="165" t="s">
        <v>143</v>
      </c>
      <c r="H132" s="166">
        <v>9</v>
      </c>
      <c r="I132" s="167"/>
      <c r="J132" s="168">
        <f>ROUND(I132*H132,2)</f>
        <v>0</v>
      </c>
      <c r="K132" s="164" t="s">
        <v>144</v>
      </c>
      <c r="L132" s="35"/>
      <c r="M132" s="169" t="s">
        <v>1</v>
      </c>
      <c r="N132" s="170" t="s">
        <v>40</v>
      </c>
      <c r="O132" s="73"/>
      <c r="P132" s="171">
        <f>O132*H132</f>
        <v>0</v>
      </c>
      <c r="Q132" s="171">
        <v>0</v>
      </c>
      <c r="R132" s="171">
        <f>Q132*H132</f>
        <v>0</v>
      </c>
      <c r="S132" s="171">
        <v>0</v>
      </c>
      <c r="T132" s="17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3" t="s">
        <v>145</v>
      </c>
      <c r="AT132" s="173" t="s">
        <v>140</v>
      </c>
      <c r="AU132" s="173" t="s">
        <v>83</v>
      </c>
      <c r="AY132" s="15" t="s">
        <v>139</v>
      </c>
      <c r="BE132" s="174">
        <f>IF(N132="základní",J132,0)</f>
        <v>0</v>
      </c>
      <c r="BF132" s="174">
        <f>IF(N132="snížená",J132,0)</f>
        <v>0</v>
      </c>
      <c r="BG132" s="174">
        <f>IF(N132="zákl. přenesená",J132,0)</f>
        <v>0</v>
      </c>
      <c r="BH132" s="174">
        <f>IF(N132="sníž. přenesená",J132,0)</f>
        <v>0</v>
      </c>
      <c r="BI132" s="174">
        <f>IF(N132="nulová",J132,0)</f>
        <v>0</v>
      </c>
      <c r="BJ132" s="15" t="s">
        <v>83</v>
      </c>
      <c r="BK132" s="174">
        <f>ROUND(I132*H132,2)</f>
        <v>0</v>
      </c>
      <c r="BL132" s="15" t="s">
        <v>145</v>
      </c>
      <c r="BM132" s="173" t="s">
        <v>294</v>
      </c>
    </row>
    <row r="133" s="2" customFormat="1" ht="95.7913" customHeight="1">
      <c r="A133" s="34"/>
      <c r="B133" s="161"/>
      <c r="C133" s="162" t="s">
        <v>187</v>
      </c>
      <c r="D133" s="162" t="s">
        <v>140</v>
      </c>
      <c r="E133" s="163" t="s">
        <v>188</v>
      </c>
      <c r="F133" s="164" t="s">
        <v>189</v>
      </c>
      <c r="G133" s="165" t="s">
        <v>143</v>
      </c>
      <c r="H133" s="166">
        <v>1</v>
      </c>
      <c r="I133" s="167"/>
      <c r="J133" s="168">
        <f>ROUND(I133*H133,2)</f>
        <v>0</v>
      </c>
      <c r="K133" s="164" t="s">
        <v>144</v>
      </c>
      <c r="L133" s="35"/>
      <c r="M133" s="169" t="s">
        <v>1</v>
      </c>
      <c r="N133" s="170" t="s">
        <v>40</v>
      </c>
      <c r="O133" s="73"/>
      <c r="P133" s="171">
        <f>O133*H133</f>
        <v>0</v>
      </c>
      <c r="Q133" s="171">
        <v>0</v>
      </c>
      <c r="R133" s="171">
        <f>Q133*H133</f>
        <v>0</v>
      </c>
      <c r="S133" s="171">
        <v>0</v>
      </c>
      <c r="T133" s="17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3" t="s">
        <v>145</v>
      </c>
      <c r="AT133" s="173" t="s">
        <v>140</v>
      </c>
      <c r="AU133" s="173" t="s">
        <v>83</v>
      </c>
      <c r="AY133" s="15" t="s">
        <v>139</v>
      </c>
      <c r="BE133" s="174">
        <f>IF(N133="základní",J133,0)</f>
        <v>0</v>
      </c>
      <c r="BF133" s="174">
        <f>IF(N133="snížená",J133,0)</f>
        <v>0</v>
      </c>
      <c r="BG133" s="174">
        <f>IF(N133="zákl. přenesená",J133,0)</f>
        <v>0</v>
      </c>
      <c r="BH133" s="174">
        <f>IF(N133="sníž. přenesená",J133,0)</f>
        <v>0</v>
      </c>
      <c r="BI133" s="174">
        <f>IF(N133="nulová",J133,0)</f>
        <v>0</v>
      </c>
      <c r="BJ133" s="15" t="s">
        <v>83</v>
      </c>
      <c r="BK133" s="174">
        <f>ROUND(I133*H133,2)</f>
        <v>0</v>
      </c>
      <c r="BL133" s="15" t="s">
        <v>145</v>
      </c>
      <c r="BM133" s="173" t="s">
        <v>295</v>
      </c>
    </row>
    <row r="134" s="2" customFormat="1">
      <c r="A134" s="34"/>
      <c r="B134" s="161"/>
      <c r="C134" s="162" t="s">
        <v>193</v>
      </c>
      <c r="D134" s="162" t="s">
        <v>140</v>
      </c>
      <c r="E134" s="163" t="s">
        <v>252</v>
      </c>
      <c r="F134" s="164" t="s">
        <v>253</v>
      </c>
      <c r="G134" s="165" t="s">
        <v>143</v>
      </c>
      <c r="H134" s="166">
        <v>1</v>
      </c>
      <c r="I134" s="167"/>
      <c r="J134" s="168">
        <f>ROUND(I134*H134,2)</f>
        <v>0</v>
      </c>
      <c r="K134" s="164" t="s">
        <v>144</v>
      </c>
      <c r="L134" s="35"/>
      <c r="M134" s="169" t="s">
        <v>1</v>
      </c>
      <c r="N134" s="170" t="s">
        <v>40</v>
      </c>
      <c r="O134" s="73"/>
      <c r="P134" s="171">
        <f>O134*H134</f>
        <v>0</v>
      </c>
      <c r="Q134" s="171">
        <v>0</v>
      </c>
      <c r="R134" s="171">
        <f>Q134*H134</f>
        <v>0</v>
      </c>
      <c r="S134" s="171">
        <v>0</v>
      </c>
      <c r="T134" s="172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3" t="s">
        <v>145</v>
      </c>
      <c r="AT134" s="173" t="s">
        <v>140</v>
      </c>
      <c r="AU134" s="173" t="s">
        <v>83</v>
      </c>
      <c r="AY134" s="15" t="s">
        <v>139</v>
      </c>
      <c r="BE134" s="174">
        <f>IF(N134="základní",J134,0)</f>
        <v>0</v>
      </c>
      <c r="BF134" s="174">
        <f>IF(N134="snížená",J134,0)</f>
        <v>0</v>
      </c>
      <c r="BG134" s="174">
        <f>IF(N134="zákl. přenesená",J134,0)</f>
        <v>0</v>
      </c>
      <c r="BH134" s="174">
        <f>IF(N134="sníž. přenesená",J134,0)</f>
        <v>0</v>
      </c>
      <c r="BI134" s="174">
        <f>IF(N134="nulová",J134,0)</f>
        <v>0</v>
      </c>
      <c r="BJ134" s="15" t="s">
        <v>83</v>
      </c>
      <c r="BK134" s="174">
        <f>ROUND(I134*H134,2)</f>
        <v>0</v>
      </c>
      <c r="BL134" s="15" t="s">
        <v>145</v>
      </c>
      <c r="BM134" s="173" t="s">
        <v>296</v>
      </c>
    </row>
    <row r="135" s="11" customFormat="1" ht="25.92" customHeight="1">
      <c r="A135" s="11"/>
      <c r="B135" s="150"/>
      <c r="C135" s="11"/>
      <c r="D135" s="151" t="s">
        <v>74</v>
      </c>
      <c r="E135" s="152" t="s">
        <v>191</v>
      </c>
      <c r="F135" s="152" t="s">
        <v>192</v>
      </c>
      <c r="G135" s="11"/>
      <c r="H135" s="11"/>
      <c r="I135" s="153"/>
      <c r="J135" s="154">
        <f>BK135</f>
        <v>0</v>
      </c>
      <c r="K135" s="11"/>
      <c r="L135" s="150"/>
      <c r="M135" s="155"/>
      <c r="N135" s="156"/>
      <c r="O135" s="156"/>
      <c r="P135" s="157">
        <f>SUM(P136:P138)</f>
        <v>0</v>
      </c>
      <c r="Q135" s="156"/>
      <c r="R135" s="157">
        <f>SUM(R136:R138)</f>
        <v>0</v>
      </c>
      <c r="S135" s="156"/>
      <c r="T135" s="158">
        <f>SUM(T136:T138)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151" t="s">
        <v>160</v>
      </c>
      <c r="AT135" s="159" t="s">
        <v>74</v>
      </c>
      <c r="AU135" s="159" t="s">
        <v>75</v>
      </c>
      <c r="AY135" s="151" t="s">
        <v>139</v>
      </c>
      <c r="BK135" s="160">
        <f>SUM(BK136:BK138)</f>
        <v>0</v>
      </c>
    </row>
    <row r="136" s="2" customFormat="1" ht="21.28696" customHeight="1">
      <c r="A136" s="34"/>
      <c r="B136" s="161"/>
      <c r="C136" s="162" t="s">
        <v>198</v>
      </c>
      <c r="D136" s="162" t="s">
        <v>140</v>
      </c>
      <c r="E136" s="163" t="s">
        <v>194</v>
      </c>
      <c r="F136" s="164" t="s">
        <v>195</v>
      </c>
      <c r="G136" s="165" t="s">
        <v>196</v>
      </c>
      <c r="H136" s="190"/>
      <c r="I136" s="167"/>
      <c r="J136" s="168">
        <f>ROUND(I136*H136,2)</f>
        <v>0</v>
      </c>
      <c r="K136" s="164" t="s">
        <v>144</v>
      </c>
      <c r="L136" s="35"/>
      <c r="M136" s="169" t="s">
        <v>1</v>
      </c>
      <c r="N136" s="170" t="s">
        <v>40</v>
      </c>
      <c r="O136" s="73"/>
      <c r="P136" s="171">
        <f>O136*H136</f>
        <v>0</v>
      </c>
      <c r="Q136" s="171">
        <v>0</v>
      </c>
      <c r="R136" s="171">
        <f>Q136*H136</f>
        <v>0</v>
      </c>
      <c r="S136" s="171">
        <v>0</v>
      </c>
      <c r="T136" s="17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3" t="s">
        <v>138</v>
      </c>
      <c r="AT136" s="173" t="s">
        <v>140</v>
      </c>
      <c r="AU136" s="173" t="s">
        <v>83</v>
      </c>
      <c r="AY136" s="15" t="s">
        <v>139</v>
      </c>
      <c r="BE136" s="174">
        <f>IF(N136="základní",J136,0)</f>
        <v>0</v>
      </c>
      <c r="BF136" s="174">
        <f>IF(N136="snížená",J136,0)</f>
        <v>0</v>
      </c>
      <c r="BG136" s="174">
        <f>IF(N136="zákl. přenesená",J136,0)</f>
        <v>0</v>
      </c>
      <c r="BH136" s="174">
        <f>IF(N136="sníž. přenesená",J136,0)</f>
        <v>0</v>
      </c>
      <c r="BI136" s="174">
        <f>IF(N136="nulová",J136,0)</f>
        <v>0</v>
      </c>
      <c r="BJ136" s="15" t="s">
        <v>83</v>
      </c>
      <c r="BK136" s="174">
        <f>ROUND(I136*H136,2)</f>
        <v>0</v>
      </c>
      <c r="BL136" s="15" t="s">
        <v>138</v>
      </c>
      <c r="BM136" s="173" t="s">
        <v>297</v>
      </c>
    </row>
    <row r="137" s="2" customFormat="1" ht="15.02609" customHeight="1">
      <c r="A137" s="34"/>
      <c r="B137" s="161"/>
      <c r="C137" s="162" t="s">
        <v>246</v>
      </c>
      <c r="D137" s="162" t="s">
        <v>140</v>
      </c>
      <c r="E137" s="163" t="s">
        <v>199</v>
      </c>
      <c r="F137" s="164" t="s">
        <v>200</v>
      </c>
      <c r="G137" s="165" t="s">
        <v>201</v>
      </c>
      <c r="H137" s="166">
        <v>1</v>
      </c>
      <c r="I137" s="167"/>
      <c r="J137" s="168">
        <f>ROUND(I137*H137,2)</f>
        <v>0</v>
      </c>
      <c r="K137" s="164" t="s">
        <v>144</v>
      </c>
      <c r="L137" s="35"/>
      <c r="M137" s="169" t="s">
        <v>1</v>
      </c>
      <c r="N137" s="170" t="s">
        <v>40</v>
      </c>
      <c r="O137" s="73"/>
      <c r="P137" s="171">
        <f>O137*H137</f>
        <v>0</v>
      </c>
      <c r="Q137" s="171">
        <v>0</v>
      </c>
      <c r="R137" s="171">
        <f>Q137*H137</f>
        <v>0</v>
      </c>
      <c r="S137" s="171">
        <v>0</v>
      </c>
      <c r="T137" s="17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3" t="s">
        <v>138</v>
      </c>
      <c r="AT137" s="173" t="s">
        <v>140</v>
      </c>
      <c r="AU137" s="173" t="s">
        <v>83</v>
      </c>
      <c r="AY137" s="15" t="s">
        <v>139</v>
      </c>
      <c r="BE137" s="174">
        <f>IF(N137="základní",J137,0)</f>
        <v>0</v>
      </c>
      <c r="BF137" s="174">
        <f>IF(N137="snížená",J137,0)</f>
        <v>0</v>
      </c>
      <c r="BG137" s="174">
        <f>IF(N137="zákl. přenesená",J137,0)</f>
        <v>0</v>
      </c>
      <c r="BH137" s="174">
        <f>IF(N137="sníž. přenesená",J137,0)</f>
        <v>0</v>
      </c>
      <c r="BI137" s="174">
        <f>IF(N137="nulová",J137,0)</f>
        <v>0</v>
      </c>
      <c r="BJ137" s="15" t="s">
        <v>83</v>
      </c>
      <c r="BK137" s="174">
        <f>ROUND(I137*H137,2)</f>
        <v>0</v>
      </c>
      <c r="BL137" s="15" t="s">
        <v>138</v>
      </c>
      <c r="BM137" s="173" t="s">
        <v>298</v>
      </c>
    </row>
    <row r="138" s="2" customFormat="1">
      <c r="A138" s="34"/>
      <c r="B138" s="35"/>
      <c r="C138" s="34"/>
      <c r="D138" s="185" t="s">
        <v>172</v>
      </c>
      <c r="E138" s="34"/>
      <c r="F138" s="186" t="s">
        <v>203</v>
      </c>
      <c r="G138" s="34"/>
      <c r="H138" s="34"/>
      <c r="I138" s="187"/>
      <c r="J138" s="34"/>
      <c r="K138" s="34"/>
      <c r="L138" s="35"/>
      <c r="M138" s="191"/>
      <c r="N138" s="192"/>
      <c r="O138" s="193"/>
      <c r="P138" s="193"/>
      <c r="Q138" s="193"/>
      <c r="R138" s="193"/>
      <c r="S138" s="193"/>
      <c r="T138" s="19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5" t="s">
        <v>172</v>
      </c>
      <c r="AU138" s="15" t="s">
        <v>83</v>
      </c>
    </row>
    <row r="139" s="2" customFormat="1" ht="6.96" customHeight="1">
      <c r="A139" s="34"/>
      <c r="B139" s="56"/>
      <c r="C139" s="57"/>
      <c r="D139" s="57"/>
      <c r="E139" s="57"/>
      <c r="F139" s="57"/>
      <c r="G139" s="57"/>
      <c r="H139" s="57"/>
      <c r="I139" s="57"/>
      <c r="J139" s="57"/>
      <c r="K139" s="57"/>
      <c r="L139" s="35"/>
      <c r="M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</sheetData>
  <autoFilter ref="C117:K138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574219" style="1" customWidth="1"/>
    <col min="2" max="2" width="1.148438" style="1" customWidth="1"/>
    <col min="3" max="3" width="4.292969" style="1" customWidth="1"/>
    <col min="4" max="4" width="4.433594" style="1" customWidth="1"/>
    <col min="5" max="5" width="17.57422" style="1" customWidth="1"/>
    <col min="6" max="6" width="52.15234" style="1" customWidth="1"/>
    <col min="7" max="7" width="7.722656" style="1" customWidth="1"/>
    <col min="8" max="8" width="14.29297" style="1" customWidth="1"/>
    <col min="9" max="9" width="16.15234" style="1" customWidth="1"/>
    <col min="10" max="10" width="22.86328" style="1" customWidth="1"/>
    <col min="11" max="11" width="22.86328" style="1" customWidth="1"/>
    <col min="12" max="12" width="9.574219" style="1" customWidth="1"/>
    <col min="13" max="13" width="11.15234" style="1" hidden="1" customWidth="1"/>
    <col min="14" max="14" width="9.140625" style="1" hidden="1"/>
    <col min="15" max="15" width="14.57422" style="1" hidden="1" customWidth="1"/>
    <col min="16" max="16" width="14.57422" style="1" hidden="1" customWidth="1"/>
    <col min="17" max="17" width="14.57422" style="1" hidden="1" customWidth="1"/>
    <col min="18" max="18" width="14.57422" style="1" hidden="1" customWidth="1"/>
    <col min="19" max="19" width="14.57422" style="1" hidden="1" customWidth="1"/>
    <col min="20" max="20" width="14.57422" style="1" hidden="1" customWidth="1"/>
    <col min="21" max="21" width="16.72266" style="1" hidden="1" customWidth="1"/>
    <col min="22" max="22" width="12.72266" style="1" customWidth="1"/>
    <col min="23" max="23" width="16.72266" style="1" customWidth="1"/>
    <col min="24" max="24" width="12.72266" style="1" customWidth="1"/>
    <col min="25" max="25" width="15.43359" style="1" customWidth="1"/>
    <col min="26" max="26" width="11.29297" style="1" customWidth="1"/>
    <col min="27" max="27" width="15.43359" style="1" customWidth="1"/>
    <col min="28" max="28" width="16.72266" style="1" customWidth="1"/>
    <col min="29" max="29" width="11.29297" style="1" customWidth="1"/>
    <col min="30" max="30" width="15.43359" style="1" customWidth="1"/>
    <col min="31" max="31" width="16.72266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="1" customFormat="1" ht="24.96" customHeight="1">
      <c r="B4" s="18"/>
      <c r="D4" s="19" t="s">
        <v>113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26.92174" customHeight="1">
      <c r="B7" s="18"/>
      <c r="E7" s="117" t="str">
        <f>'Rekapitulace stavby'!K6</f>
        <v>Údržba, opravy a odstraňování závad u SPS v obvodu OŘ Ostrava 2020-2023, Oprava osvětlení ON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114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5.02609" customHeight="1">
      <c r="A9" s="34"/>
      <c r="B9" s="35"/>
      <c r="C9" s="34"/>
      <c r="D9" s="34"/>
      <c r="E9" s="63" t="s">
        <v>299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8. 3. 2021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27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27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25</v>
      </c>
      <c r="J23" s="2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33</v>
      </c>
      <c r="F24" s="34"/>
      <c r="G24" s="34"/>
      <c r="H24" s="34"/>
      <c r="I24" s="28" t="s">
        <v>27</v>
      </c>
      <c r="J24" s="2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5.02609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35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37</v>
      </c>
      <c r="G32" s="34"/>
      <c r="H32" s="34"/>
      <c r="I32" s="39" t="s">
        <v>36</v>
      </c>
      <c r="J32" s="39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39</v>
      </c>
      <c r="E33" s="28" t="s">
        <v>40</v>
      </c>
      <c r="F33" s="123">
        <f>ROUND((SUM(BE120:BE143)),  2)</f>
        <v>0</v>
      </c>
      <c r="G33" s="34"/>
      <c r="H33" s="34"/>
      <c r="I33" s="124">
        <v>0.20999999999999999</v>
      </c>
      <c r="J33" s="123">
        <f>ROUND(((SUM(BE120:BE143))*I33),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41</v>
      </c>
      <c r="F34" s="123">
        <f>ROUND((SUM(BF120:BF143)),  2)</f>
        <v>0</v>
      </c>
      <c r="G34" s="34"/>
      <c r="H34" s="34"/>
      <c r="I34" s="124">
        <v>0.14999999999999999</v>
      </c>
      <c r="J34" s="123">
        <f>ROUND(((SUM(BF120:BF143))*I34),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42</v>
      </c>
      <c r="F35" s="123">
        <f>ROUND((SUM(BG120:BG143)),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43</v>
      </c>
      <c r="F36" s="123">
        <f>ROUND((SUM(BH120:BH143)),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44</v>
      </c>
      <c r="F37" s="123">
        <f>ROUND((SUM(BI120:BI143)),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45</v>
      </c>
      <c r="E39" s="77"/>
      <c r="F39" s="77"/>
      <c r="G39" s="127" t="s">
        <v>46</v>
      </c>
      <c r="H39" s="128" t="s">
        <v>47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50</v>
      </c>
      <c r="E61" s="37"/>
      <c r="F61" s="131" t="s">
        <v>51</v>
      </c>
      <c r="G61" s="54" t="s">
        <v>50</v>
      </c>
      <c r="H61" s="37"/>
      <c r="I61" s="37"/>
      <c r="J61" s="132" t="s">
        <v>51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50</v>
      </c>
      <c r="E76" s="37"/>
      <c r="F76" s="131" t="s">
        <v>51</v>
      </c>
      <c r="G76" s="54" t="s">
        <v>50</v>
      </c>
      <c r="H76" s="37"/>
      <c r="I76" s="37"/>
      <c r="J76" s="132" t="s">
        <v>51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116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92174" customHeight="1">
      <c r="A85" s="34"/>
      <c r="B85" s="35"/>
      <c r="C85" s="34"/>
      <c r="D85" s="34"/>
      <c r="E85" s="117" t="str">
        <f>E7</f>
        <v>Údržba, opravy a odstraňování závad u SPS v obvodu OŘ Ostrava 2020-2023, Oprava osvětlení ON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114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5.02609" customHeight="1">
      <c r="A87" s="34"/>
      <c r="B87" s="35"/>
      <c r="C87" s="34"/>
      <c r="D87" s="34"/>
      <c r="E87" s="63" t="str">
        <f>E9</f>
        <v>SO05 - Oprava osvětlení VB zast. Čeladná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obvod OŘ Ostrava</v>
      </c>
      <c r="G89" s="34"/>
      <c r="H89" s="34"/>
      <c r="I89" s="28" t="s">
        <v>22</v>
      </c>
      <c r="J89" s="65" t="str">
        <f>IF(J12="","",J12)</f>
        <v>8. 3. 2021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4.92174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30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4.92174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>Ing. Martin Stacho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117</v>
      </c>
      <c r="D94" s="125"/>
      <c r="E94" s="125"/>
      <c r="F94" s="125"/>
      <c r="G94" s="125"/>
      <c r="H94" s="125"/>
      <c r="I94" s="125"/>
      <c r="J94" s="134" t="s">
        <v>118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119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120</v>
      </c>
    </row>
    <row r="97" s="9" customFormat="1" ht="24.96" customHeight="1">
      <c r="A97" s="9"/>
      <c r="B97" s="136"/>
      <c r="C97" s="9"/>
      <c r="D97" s="137" t="s">
        <v>300</v>
      </c>
      <c r="E97" s="138"/>
      <c r="F97" s="138"/>
      <c r="G97" s="138"/>
      <c r="H97" s="138"/>
      <c r="I97" s="138"/>
      <c r="J97" s="139">
        <f>J121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195"/>
      <c r="C98" s="12"/>
      <c r="D98" s="196" t="s">
        <v>301</v>
      </c>
      <c r="E98" s="197"/>
      <c r="F98" s="197"/>
      <c r="G98" s="197"/>
      <c r="H98" s="197"/>
      <c r="I98" s="197"/>
      <c r="J98" s="198">
        <f>J122</f>
        <v>0</v>
      </c>
      <c r="K98" s="12"/>
      <c r="L98" s="195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9" customFormat="1" ht="24.96" customHeight="1">
      <c r="A99" s="9"/>
      <c r="B99" s="136"/>
      <c r="C99" s="9"/>
      <c r="D99" s="137" t="s">
        <v>121</v>
      </c>
      <c r="E99" s="138"/>
      <c r="F99" s="138"/>
      <c r="G99" s="138"/>
      <c r="H99" s="138"/>
      <c r="I99" s="138"/>
      <c r="J99" s="139">
        <f>J125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36"/>
      <c r="C100" s="9"/>
      <c r="D100" s="137" t="s">
        <v>122</v>
      </c>
      <c r="E100" s="138"/>
      <c r="F100" s="138"/>
      <c r="G100" s="138"/>
      <c r="H100" s="138"/>
      <c r="I100" s="138"/>
      <c r="J100" s="139">
        <f>J140</f>
        <v>0</v>
      </c>
      <c r="K100" s="9"/>
      <c r="L100" s="13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123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26.92174" customHeight="1">
      <c r="A110" s="34"/>
      <c r="B110" s="35"/>
      <c r="C110" s="34"/>
      <c r="D110" s="34"/>
      <c r="E110" s="117" t="str">
        <f>E7</f>
        <v>Údržba, opravy a odstraňování závad u SPS v obvodu OŘ Ostrava 2020-2023, Oprava osvětlení ON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114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5.02609" customHeight="1">
      <c r="A112" s="34"/>
      <c r="B112" s="35"/>
      <c r="C112" s="34"/>
      <c r="D112" s="34"/>
      <c r="E112" s="63" t="str">
        <f>E9</f>
        <v>SO05 - Oprava osvětlení VB zast. Čeladná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F12</f>
        <v>obvod OŘ Ostrava</v>
      </c>
      <c r="G114" s="34"/>
      <c r="H114" s="34"/>
      <c r="I114" s="28" t="s">
        <v>22</v>
      </c>
      <c r="J114" s="65" t="str">
        <f>IF(J12="","",J12)</f>
        <v>8. 3. 2021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4.92174" customHeight="1">
      <c r="A116" s="34"/>
      <c r="B116" s="35"/>
      <c r="C116" s="28" t="s">
        <v>24</v>
      </c>
      <c r="D116" s="34"/>
      <c r="E116" s="34"/>
      <c r="F116" s="23" t="str">
        <f>E15</f>
        <v xml:space="preserve"> </v>
      </c>
      <c r="G116" s="34"/>
      <c r="H116" s="34"/>
      <c r="I116" s="28" t="s">
        <v>30</v>
      </c>
      <c r="J116" s="32" t="str">
        <f>E21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4.92174" customHeight="1">
      <c r="A117" s="34"/>
      <c r="B117" s="35"/>
      <c r="C117" s="28" t="s">
        <v>28</v>
      </c>
      <c r="D117" s="34"/>
      <c r="E117" s="34"/>
      <c r="F117" s="23" t="str">
        <f>IF(E18="","",E18)</f>
        <v>Vyplň údaj</v>
      </c>
      <c r="G117" s="34"/>
      <c r="H117" s="34"/>
      <c r="I117" s="28" t="s">
        <v>32</v>
      </c>
      <c r="J117" s="32" t="str">
        <f>E24</f>
        <v>Ing. Martin Stacho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0" customFormat="1" ht="29.28" customHeight="1">
      <c r="A119" s="140"/>
      <c r="B119" s="141"/>
      <c r="C119" s="142" t="s">
        <v>124</v>
      </c>
      <c r="D119" s="143" t="s">
        <v>60</v>
      </c>
      <c r="E119" s="143" t="s">
        <v>56</v>
      </c>
      <c r="F119" s="143" t="s">
        <v>57</v>
      </c>
      <c r="G119" s="143" t="s">
        <v>125</v>
      </c>
      <c r="H119" s="143" t="s">
        <v>126</v>
      </c>
      <c r="I119" s="143" t="s">
        <v>127</v>
      </c>
      <c r="J119" s="143" t="s">
        <v>118</v>
      </c>
      <c r="K119" s="144" t="s">
        <v>128</v>
      </c>
      <c r="L119" s="145"/>
      <c r="M119" s="82" t="s">
        <v>1</v>
      </c>
      <c r="N119" s="83" t="s">
        <v>39</v>
      </c>
      <c r="O119" s="83" t="s">
        <v>129</v>
      </c>
      <c r="P119" s="83" t="s">
        <v>130</v>
      </c>
      <c r="Q119" s="83" t="s">
        <v>131</v>
      </c>
      <c r="R119" s="83" t="s">
        <v>132</v>
      </c>
      <c r="S119" s="83" t="s">
        <v>133</v>
      </c>
      <c r="T119" s="84" t="s">
        <v>134</v>
      </c>
      <c r="U119" s="140"/>
      <c r="V119" s="140"/>
      <c r="W119" s="140"/>
      <c r="X119" s="140"/>
      <c r="Y119" s="140"/>
      <c r="Z119" s="140"/>
      <c r="AA119" s="140"/>
      <c r="AB119" s="140"/>
      <c r="AC119" s="140"/>
      <c r="AD119" s="140"/>
      <c r="AE119" s="140"/>
    </row>
    <row r="120" s="2" customFormat="1" ht="22.8" customHeight="1">
      <c r="A120" s="34"/>
      <c r="B120" s="35"/>
      <c r="C120" s="89" t="s">
        <v>135</v>
      </c>
      <c r="D120" s="34"/>
      <c r="E120" s="34"/>
      <c r="F120" s="34"/>
      <c r="G120" s="34"/>
      <c r="H120" s="34"/>
      <c r="I120" s="34"/>
      <c r="J120" s="146">
        <f>BK120</f>
        <v>0</v>
      </c>
      <c r="K120" s="34"/>
      <c r="L120" s="35"/>
      <c r="M120" s="85"/>
      <c r="N120" s="69"/>
      <c r="O120" s="86"/>
      <c r="P120" s="147">
        <f>P121+P125+P140</f>
        <v>0</v>
      </c>
      <c r="Q120" s="86"/>
      <c r="R120" s="147">
        <f>R121+R125+R140</f>
        <v>0</v>
      </c>
      <c r="S120" s="86"/>
      <c r="T120" s="148">
        <f>T121+T125+T140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74</v>
      </c>
      <c r="AU120" s="15" t="s">
        <v>120</v>
      </c>
      <c r="BK120" s="149">
        <f>BK121+BK125+BK140</f>
        <v>0</v>
      </c>
    </row>
    <row r="121" s="11" customFormat="1" ht="25.92" customHeight="1">
      <c r="A121" s="11"/>
      <c r="B121" s="150"/>
      <c r="C121" s="11"/>
      <c r="D121" s="151" t="s">
        <v>74</v>
      </c>
      <c r="E121" s="152" t="s">
        <v>302</v>
      </c>
      <c r="F121" s="152" t="s">
        <v>303</v>
      </c>
      <c r="G121" s="11"/>
      <c r="H121" s="11"/>
      <c r="I121" s="153"/>
      <c r="J121" s="154">
        <f>BK121</f>
        <v>0</v>
      </c>
      <c r="K121" s="11"/>
      <c r="L121" s="150"/>
      <c r="M121" s="155"/>
      <c r="N121" s="156"/>
      <c r="O121" s="156"/>
      <c r="P121" s="157">
        <f>P122</f>
        <v>0</v>
      </c>
      <c r="Q121" s="156"/>
      <c r="R121" s="157">
        <f>R122</f>
        <v>0</v>
      </c>
      <c r="S121" s="156"/>
      <c r="T121" s="158">
        <f>T122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151" t="s">
        <v>83</v>
      </c>
      <c r="AT121" s="159" t="s">
        <v>74</v>
      </c>
      <c r="AU121" s="159" t="s">
        <v>75</v>
      </c>
      <c r="AY121" s="151" t="s">
        <v>139</v>
      </c>
      <c r="BK121" s="160">
        <f>BK122</f>
        <v>0</v>
      </c>
    </row>
    <row r="122" s="11" customFormat="1" ht="22.8" customHeight="1">
      <c r="A122" s="11"/>
      <c r="B122" s="150"/>
      <c r="C122" s="11"/>
      <c r="D122" s="151" t="s">
        <v>74</v>
      </c>
      <c r="E122" s="199" t="s">
        <v>178</v>
      </c>
      <c r="F122" s="199" t="s">
        <v>304</v>
      </c>
      <c r="G122" s="11"/>
      <c r="H122" s="11"/>
      <c r="I122" s="153"/>
      <c r="J122" s="200">
        <f>BK122</f>
        <v>0</v>
      </c>
      <c r="K122" s="11"/>
      <c r="L122" s="150"/>
      <c r="M122" s="155"/>
      <c r="N122" s="156"/>
      <c r="O122" s="156"/>
      <c r="P122" s="157">
        <f>SUM(P123:P124)</f>
        <v>0</v>
      </c>
      <c r="Q122" s="156"/>
      <c r="R122" s="157">
        <f>SUM(R123:R124)</f>
        <v>0</v>
      </c>
      <c r="S122" s="156"/>
      <c r="T122" s="158">
        <f>SUM(T123:T124)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151" t="s">
        <v>83</v>
      </c>
      <c r="AT122" s="159" t="s">
        <v>74</v>
      </c>
      <c r="AU122" s="159" t="s">
        <v>83</v>
      </c>
      <c r="AY122" s="151" t="s">
        <v>139</v>
      </c>
      <c r="BK122" s="160">
        <f>SUM(BK123:BK124)</f>
        <v>0</v>
      </c>
    </row>
    <row r="123" s="2" customFormat="1" ht="42.57392" customHeight="1">
      <c r="A123" s="34"/>
      <c r="B123" s="161"/>
      <c r="C123" s="162" t="s">
        <v>83</v>
      </c>
      <c r="D123" s="162" t="s">
        <v>140</v>
      </c>
      <c r="E123" s="163" t="s">
        <v>305</v>
      </c>
      <c r="F123" s="164" t="s">
        <v>306</v>
      </c>
      <c r="G123" s="165" t="s">
        <v>143</v>
      </c>
      <c r="H123" s="166">
        <v>1</v>
      </c>
      <c r="I123" s="167"/>
      <c r="J123" s="168">
        <f>ROUND(I123*H123,2)</f>
        <v>0</v>
      </c>
      <c r="K123" s="164" t="s">
        <v>144</v>
      </c>
      <c r="L123" s="35"/>
      <c r="M123" s="169" t="s">
        <v>1</v>
      </c>
      <c r="N123" s="170" t="s">
        <v>40</v>
      </c>
      <c r="O123" s="73"/>
      <c r="P123" s="171">
        <f>O123*H123</f>
        <v>0</v>
      </c>
      <c r="Q123" s="171">
        <v>0</v>
      </c>
      <c r="R123" s="171">
        <f>Q123*H123</f>
        <v>0</v>
      </c>
      <c r="S123" s="171">
        <v>0</v>
      </c>
      <c r="T123" s="17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3" t="s">
        <v>138</v>
      </c>
      <c r="AT123" s="173" t="s">
        <v>140</v>
      </c>
      <c r="AU123" s="173" t="s">
        <v>85</v>
      </c>
      <c r="AY123" s="15" t="s">
        <v>139</v>
      </c>
      <c r="BE123" s="174">
        <f>IF(N123="základní",J123,0)</f>
        <v>0</v>
      </c>
      <c r="BF123" s="174">
        <f>IF(N123="snížená",J123,0)</f>
        <v>0</v>
      </c>
      <c r="BG123" s="174">
        <f>IF(N123="zákl. přenesená",J123,0)</f>
        <v>0</v>
      </c>
      <c r="BH123" s="174">
        <f>IF(N123="sníž. přenesená",J123,0)</f>
        <v>0</v>
      </c>
      <c r="BI123" s="174">
        <f>IF(N123="nulová",J123,0)</f>
        <v>0</v>
      </c>
      <c r="BJ123" s="15" t="s">
        <v>83</v>
      </c>
      <c r="BK123" s="174">
        <f>ROUND(I123*H123,2)</f>
        <v>0</v>
      </c>
      <c r="BL123" s="15" t="s">
        <v>138</v>
      </c>
      <c r="BM123" s="173" t="s">
        <v>307</v>
      </c>
    </row>
    <row r="124" s="2" customFormat="1" ht="42.57392" customHeight="1">
      <c r="A124" s="34"/>
      <c r="B124" s="161"/>
      <c r="C124" s="162" t="s">
        <v>85</v>
      </c>
      <c r="D124" s="162" t="s">
        <v>140</v>
      </c>
      <c r="E124" s="163" t="s">
        <v>308</v>
      </c>
      <c r="F124" s="164" t="s">
        <v>309</v>
      </c>
      <c r="G124" s="165" t="s">
        <v>143</v>
      </c>
      <c r="H124" s="166">
        <v>1</v>
      </c>
      <c r="I124" s="167"/>
      <c r="J124" s="168">
        <f>ROUND(I124*H124,2)</f>
        <v>0</v>
      </c>
      <c r="K124" s="164" t="s">
        <v>144</v>
      </c>
      <c r="L124" s="35"/>
      <c r="M124" s="169" t="s">
        <v>1</v>
      </c>
      <c r="N124" s="170" t="s">
        <v>40</v>
      </c>
      <c r="O124" s="73"/>
      <c r="P124" s="171">
        <f>O124*H124</f>
        <v>0</v>
      </c>
      <c r="Q124" s="171">
        <v>0</v>
      </c>
      <c r="R124" s="171">
        <f>Q124*H124</f>
        <v>0</v>
      </c>
      <c r="S124" s="171">
        <v>0</v>
      </c>
      <c r="T124" s="17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73" t="s">
        <v>138</v>
      </c>
      <c r="AT124" s="173" t="s">
        <v>140</v>
      </c>
      <c r="AU124" s="173" t="s">
        <v>85</v>
      </c>
      <c r="AY124" s="15" t="s">
        <v>139</v>
      </c>
      <c r="BE124" s="174">
        <f>IF(N124="základní",J124,0)</f>
        <v>0</v>
      </c>
      <c r="BF124" s="174">
        <f>IF(N124="snížená",J124,0)</f>
        <v>0</v>
      </c>
      <c r="BG124" s="174">
        <f>IF(N124="zákl. přenesená",J124,0)</f>
        <v>0</v>
      </c>
      <c r="BH124" s="174">
        <f>IF(N124="sníž. přenesená",J124,0)</f>
        <v>0</v>
      </c>
      <c r="BI124" s="174">
        <f>IF(N124="nulová",J124,0)</f>
        <v>0</v>
      </c>
      <c r="BJ124" s="15" t="s">
        <v>83</v>
      </c>
      <c r="BK124" s="174">
        <f>ROUND(I124*H124,2)</f>
        <v>0</v>
      </c>
      <c r="BL124" s="15" t="s">
        <v>138</v>
      </c>
      <c r="BM124" s="173" t="s">
        <v>310</v>
      </c>
    </row>
    <row r="125" s="11" customFormat="1" ht="25.92" customHeight="1">
      <c r="A125" s="11"/>
      <c r="B125" s="150"/>
      <c r="C125" s="11"/>
      <c r="D125" s="151" t="s">
        <v>74</v>
      </c>
      <c r="E125" s="152" t="s">
        <v>136</v>
      </c>
      <c r="F125" s="152" t="s">
        <v>137</v>
      </c>
      <c r="G125" s="11"/>
      <c r="H125" s="11"/>
      <c r="I125" s="153"/>
      <c r="J125" s="154">
        <f>BK125</f>
        <v>0</v>
      </c>
      <c r="K125" s="11"/>
      <c r="L125" s="150"/>
      <c r="M125" s="155"/>
      <c r="N125" s="156"/>
      <c r="O125" s="156"/>
      <c r="P125" s="157">
        <f>SUM(P126:P139)</f>
        <v>0</v>
      </c>
      <c r="Q125" s="156"/>
      <c r="R125" s="157">
        <f>SUM(R126:R139)</f>
        <v>0</v>
      </c>
      <c r="S125" s="156"/>
      <c r="T125" s="158">
        <f>SUM(T126:T139)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151" t="s">
        <v>138</v>
      </c>
      <c r="AT125" s="159" t="s">
        <v>74</v>
      </c>
      <c r="AU125" s="159" t="s">
        <v>75</v>
      </c>
      <c r="AY125" s="151" t="s">
        <v>139</v>
      </c>
      <c r="BK125" s="160">
        <f>SUM(BK126:BK139)</f>
        <v>0</v>
      </c>
    </row>
    <row r="126" s="2" customFormat="1" ht="31.93044" customHeight="1">
      <c r="A126" s="34"/>
      <c r="B126" s="161"/>
      <c r="C126" s="162" t="s">
        <v>152</v>
      </c>
      <c r="D126" s="162" t="s">
        <v>140</v>
      </c>
      <c r="E126" s="163" t="s">
        <v>153</v>
      </c>
      <c r="F126" s="164" t="s">
        <v>154</v>
      </c>
      <c r="G126" s="165" t="s">
        <v>155</v>
      </c>
      <c r="H126" s="166">
        <v>12</v>
      </c>
      <c r="I126" s="167"/>
      <c r="J126" s="168">
        <f>ROUND(I126*H126,2)</f>
        <v>0</v>
      </c>
      <c r="K126" s="164" t="s">
        <v>144</v>
      </c>
      <c r="L126" s="35"/>
      <c r="M126" s="169" t="s">
        <v>1</v>
      </c>
      <c r="N126" s="170" t="s">
        <v>40</v>
      </c>
      <c r="O126" s="73"/>
      <c r="P126" s="171">
        <f>O126*H126</f>
        <v>0</v>
      </c>
      <c r="Q126" s="171">
        <v>0</v>
      </c>
      <c r="R126" s="171">
        <f>Q126*H126</f>
        <v>0</v>
      </c>
      <c r="S126" s="171">
        <v>0</v>
      </c>
      <c r="T126" s="172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3" t="s">
        <v>145</v>
      </c>
      <c r="AT126" s="173" t="s">
        <v>140</v>
      </c>
      <c r="AU126" s="173" t="s">
        <v>83</v>
      </c>
      <c r="AY126" s="15" t="s">
        <v>139</v>
      </c>
      <c r="BE126" s="174">
        <f>IF(N126="základní",J126,0)</f>
        <v>0</v>
      </c>
      <c r="BF126" s="174">
        <f>IF(N126="snížená",J126,0)</f>
        <v>0</v>
      </c>
      <c r="BG126" s="174">
        <f>IF(N126="zákl. přenesená",J126,0)</f>
        <v>0</v>
      </c>
      <c r="BH126" s="174">
        <f>IF(N126="sníž. přenesená",J126,0)</f>
        <v>0</v>
      </c>
      <c r="BI126" s="174">
        <f>IF(N126="nulová",J126,0)</f>
        <v>0</v>
      </c>
      <c r="BJ126" s="15" t="s">
        <v>83</v>
      </c>
      <c r="BK126" s="174">
        <f>ROUND(I126*H126,2)</f>
        <v>0</v>
      </c>
      <c r="BL126" s="15" t="s">
        <v>145</v>
      </c>
      <c r="BM126" s="173" t="s">
        <v>311</v>
      </c>
    </row>
    <row r="127" s="2" customFormat="1" ht="31.93044" customHeight="1">
      <c r="A127" s="34"/>
      <c r="B127" s="161"/>
      <c r="C127" s="175" t="s">
        <v>138</v>
      </c>
      <c r="D127" s="175" t="s">
        <v>147</v>
      </c>
      <c r="E127" s="176" t="s">
        <v>157</v>
      </c>
      <c r="F127" s="177" t="s">
        <v>158</v>
      </c>
      <c r="G127" s="178" t="s">
        <v>155</v>
      </c>
      <c r="H127" s="179">
        <v>12</v>
      </c>
      <c r="I127" s="180"/>
      <c r="J127" s="181">
        <f>ROUND(I127*H127,2)</f>
        <v>0</v>
      </c>
      <c r="K127" s="177" t="s">
        <v>144</v>
      </c>
      <c r="L127" s="182"/>
      <c r="M127" s="183" t="s">
        <v>1</v>
      </c>
      <c r="N127" s="184" t="s">
        <v>40</v>
      </c>
      <c r="O127" s="73"/>
      <c r="P127" s="171">
        <f>O127*H127</f>
        <v>0</v>
      </c>
      <c r="Q127" s="171">
        <v>0</v>
      </c>
      <c r="R127" s="171">
        <f>Q127*H127</f>
        <v>0</v>
      </c>
      <c r="S127" s="171">
        <v>0</v>
      </c>
      <c r="T127" s="17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3" t="s">
        <v>150</v>
      </c>
      <c r="AT127" s="173" t="s">
        <v>147</v>
      </c>
      <c r="AU127" s="173" t="s">
        <v>83</v>
      </c>
      <c r="AY127" s="15" t="s">
        <v>139</v>
      </c>
      <c r="BE127" s="174">
        <f>IF(N127="základní",J127,0)</f>
        <v>0</v>
      </c>
      <c r="BF127" s="174">
        <f>IF(N127="snížená",J127,0)</f>
        <v>0</v>
      </c>
      <c r="BG127" s="174">
        <f>IF(N127="zákl. přenesená",J127,0)</f>
        <v>0</v>
      </c>
      <c r="BH127" s="174">
        <f>IF(N127="sníž. přenesená",J127,0)</f>
        <v>0</v>
      </c>
      <c r="BI127" s="174">
        <f>IF(N127="nulová",J127,0)</f>
        <v>0</v>
      </c>
      <c r="BJ127" s="15" t="s">
        <v>83</v>
      </c>
      <c r="BK127" s="174">
        <f>ROUND(I127*H127,2)</f>
        <v>0</v>
      </c>
      <c r="BL127" s="15" t="s">
        <v>150</v>
      </c>
      <c r="BM127" s="173" t="s">
        <v>312</v>
      </c>
    </row>
    <row r="128" s="2" customFormat="1" ht="74.50435" customHeight="1">
      <c r="A128" s="34"/>
      <c r="B128" s="161"/>
      <c r="C128" s="162" t="s">
        <v>160</v>
      </c>
      <c r="D128" s="162" t="s">
        <v>140</v>
      </c>
      <c r="E128" s="163" t="s">
        <v>161</v>
      </c>
      <c r="F128" s="164" t="s">
        <v>162</v>
      </c>
      <c r="G128" s="165" t="s">
        <v>143</v>
      </c>
      <c r="H128" s="166">
        <v>4</v>
      </c>
      <c r="I128" s="167"/>
      <c r="J128" s="168">
        <f>ROUND(I128*H128,2)</f>
        <v>0</v>
      </c>
      <c r="K128" s="164" t="s">
        <v>144</v>
      </c>
      <c r="L128" s="35"/>
      <c r="M128" s="169" t="s">
        <v>1</v>
      </c>
      <c r="N128" s="170" t="s">
        <v>40</v>
      </c>
      <c r="O128" s="73"/>
      <c r="P128" s="171">
        <f>O128*H128</f>
        <v>0</v>
      </c>
      <c r="Q128" s="171">
        <v>0</v>
      </c>
      <c r="R128" s="171">
        <f>Q128*H128</f>
        <v>0</v>
      </c>
      <c r="S128" s="171">
        <v>0</v>
      </c>
      <c r="T128" s="17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3" t="s">
        <v>145</v>
      </c>
      <c r="AT128" s="173" t="s">
        <v>140</v>
      </c>
      <c r="AU128" s="173" t="s">
        <v>83</v>
      </c>
      <c r="AY128" s="15" t="s">
        <v>139</v>
      </c>
      <c r="BE128" s="174">
        <f>IF(N128="základní",J128,0)</f>
        <v>0</v>
      </c>
      <c r="BF128" s="174">
        <f>IF(N128="snížená",J128,0)</f>
        <v>0</v>
      </c>
      <c r="BG128" s="174">
        <f>IF(N128="zákl. přenesená",J128,0)</f>
        <v>0</v>
      </c>
      <c r="BH128" s="174">
        <f>IF(N128="sníž. přenesená",J128,0)</f>
        <v>0</v>
      </c>
      <c r="BI128" s="174">
        <f>IF(N128="nulová",J128,0)</f>
        <v>0</v>
      </c>
      <c r="BJ128" s="15" t="s">
        <v>83</v>
      </c>
      <c r="BK128" s="174">
        <f>ROUND(I128*H128,2)</f>
        <v>0</v>
      </c>
      <c r="BL128" s="15" t="s">
        <v>145</v>
      </c>
      <c r="BM128" s="173" t="s">
        <v>313</v>
      </c>
    </row>
    <row r="129" s="2" customFormat="1" ht="63.86087" customHeight="1">
      <c r="A129" s="34"/>
      <c r="B129" s="161"/>
      <c r="C129" s="162" t="s">
        <v>164</v>
      </c>
      <c r="D129" s="162" t="s">
        <v>140</v>
      </c>
      <c r="E129" s="163" t="s">
        <v>175</v>
      </c>
      <c r="F129" s="164" t="s">
        <v>176</v>
      </c>
      <c r="G129" s="165" t="s">
        <v>143</v>
      </c>
      <c r="H129" s="166">
        <v>19</v>
      </c>
      <c r="I129" s="167"/>
      <c r="J129" s="168">
        <f>ROUND(I129*H129,2)</f>
        <v>0</v>
      </c>
      <c r="K129" s="164" t="s">
        <v>144</v>
      </c>
      <c r="L129" s="35"/>
      <c r="M129" s="169" t="s">
        <v>1</v>
      </c>
      <c r="N129" s="170" t="s">
        <v>40</v>
      </c>
      <c r="O129" s="73"/>
      <c r="P129" s="171">
        <f>O129*H129</f>
        <v>0</v>
      </c>
      <c r="Q129" s="171">
        <v>0</v>
      </c>
      <c r="R129" s="171">
        <f>Q129*H129</f>
        <v>0</v>
      </c>
      <c r="S129" s="171">
        <v>0</v>
      </c>
      <c r="T129" s="17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3" t="s">
        <v>145</v>
      </c>
      <c r="AT129" s="173" t="s">
        <v>140</v>
      </c>
      <c r="AU129" s="173" t="s">
        <v>83</v>
      </c>
      <c r="AY129" s="15" t="s">
        <v>139</v>
      </c>
      <c r="BE129" s="174">
        <f>IF(N129="základní",J129,0)</f>
        <v>0</v>
      </c>
      <c r="BF129" s="174">
        <f>IF(N129="snížená",J129,0)</f>
        <v>0</v>
      </c>
      <c r="BG129" s="174">
        <f>IF(N129="zákl. přenesená",J129,0)</f>
        <v>0</v>
      </c>
      <c r="BH129" s="174">
        <f>IF(N129="sníž. přenesená",J129,0)</f>
        <v>0</v>
      </c>
      <c r="BI129" s="174">
        <f>IF(N129="nulová",J129,0)</f>
        <v>0</v>
      </c>
      <c r="BJ129" s="15" t="s">
        <v>83</v>
      </c>
      <c r="BK129" s="174">
        <f>ROUND(I129*H129,2)</f>
        <v>0</v>
      </c>
      <c r="BL129" s="15" t="s">
        <v>145</v>
      </c>
      <c r="BM129" s="173" t="s">
        <v>314</v>
      </c>
    </row>
    <row r="130" s="2" customFormat="1">
      <c r="A130" s="34"/>
      <c r="B130" s="161"/>
      <c r="C130" s="175" t="s">
        <v>168</v>
      </c>
      <c r="D130" s="175" t="s">
        <v>147</v>
      </c>
      <c r="E130" s="176" t="s">
        <v>179</v>
      </c>
      <c r="F130" s="177" t="s">
        <v>180</v>
      </c>
      <c r="G130" s="178" t="s">
        <v>143</v>
      </c>
      <c r="H130" s="179">
        <v>4</v>
      </c>
      <c r="I130" s="180"/>
      <c r="J130" s="181">
        <f>ROUND(I130*H130,2)</f>
        <v>0</v>
      </c>
      <c r="K130" s="177" t="s">
        <v>144</v>
      </c>
      <c r="L130" s="182"/>
      <c r="M130" s="183" t="s">
        <v>1</v>
      </c>
      <c r="N130" s="184" t="s">
        <v>40</v>
      </c>
      <c r="O130" s="73"/>
      <c r="P130" s="171">
        <f>O130*H130</f>
        <v>0</v>
      </c>
      <c r="Q130" s="171">
        <v>0</v>
      </c>
      <c r="R130" s="171">
        <f>Q130*H130</f>
        <v>0</v>
      </c>
      <c r="S130" s="171">
        <v>0</v>
      </c>
      <c r="T130" s="172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3" t="s">
        <v>150</v>
      </c>
      <c r="AT130" s="173" t="s">
        <v>147</v>
      </c>
      <c r="AU130" s="173" t="s">
        <v>83</v>
      </c>
      <c r="AY130" s="15" t="s">
        <v>139</v>
      </c>
      <c r="BE130" s="174">
        <f>IF(N130="základní",J130,0)</f>
        <v>0</v>
      </c>
      <c r="BF130" s="174">
        <f>IF(N130="snížená",J130,0)</f>
        <v>0</v>
      </c>
      <c r="BG130" s="174">
        <f>IF(N130="zákl. přenesená",J130,0)</f>
        <v>0</v>
      </c>
      <c r="BH130" s="174">
        <f>IF(N130="sníž. přenesená",J130,0)</f>
        <v>0</v>
      </c>
      <c r="BI130" s="174">
        <f>IF(N130="nulová",J130,0)</f>
        <v>0</v>
      </c>
      <c r="BJ130" s="15" t="s">
        <v>83</v>
      </c>
      <c r="BK130" s="174">
        <f>ROUND(I130*H130,2)</f>
        <v>0</v>
      </c>
      <c r="BL130" s="15" t="s">
        <v>150</v>
      </c>
      <c r="BM130" s="173" t="s">
        <v>315</v>
      </c>
    </row>
    <row r="131" s="2" customFormat="1">
      <c r="A131" s="34"/>
      <c r="B131" s="35"/>
      <c r="C131" s="34"/>
      <c r="D131" s="185" t="s">
        <v>172</v>
      </c>
      <c r="E131" s="34"/>
      <c r="F131" s="186" t="s">
        <v>316</v>
      </c>
      <c r="G131" s="34"/>
      <c r="H131" s="34"/>
      <c r="I131" s="187"/>
      <c r="J131" s="34"/>
      <c r="K131" s="34"/>
      <c r="L131" s="35"/>
      <c r="M131" s="188"/>
      <c r="N131" s="189"/>
      <c r="O131" s="73"/>
      <c r="P131" s="73"/>
      <c r="Q131" s="73"/>
      <c r="R131" s="73"/>
      <c r="S131" s="73"/>
      <c r="T131" s="7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5" t="s">
        <v>172</v>
      </c>
      <c r="AU131" s="15" t="s">
        <v>83</v>
      </c>
    </row>
    <row r="132" s="2" customFormat="1">
      <c r="A132" s="34"/>
      <c r="B132" s="161"/>
      <c r="C132" s="175" t="s">
        <v>174</v>
      </c>
      <c r="D132" s="175" t="s">
        <v>147</v>
      </c>
      <c r="E132" s="176" t="s">
        <v>238</v>
      </c>
      <c r="F132" s="177" t="s">
        <v>239</v>
      </c>
      <c r="G132" s="178" t="s">
        <v>143</v>
      </c>
      <c r="H132" s="179">
        <v>1</v>
      </c>
      <c r="I132" s="180"/>
      <c r="J132" s="181">
        <f>ROUND(I132*H132,2)</f>
        <v>0</v>
      </c>
      <c r="K132" s="177" t="s">
        <v>144</v>
      </c>
      <c r="L132" s="182"/>
      <c r="M132" s="183" t="s">
        <v>1</v>
      </c>
      <c r="N132" s="184" t="s">
        <v>40</v>
      </c>
      <c r="O132" s="73"/>
      <c r="P132" s="171">
        <f>O132*H132</f>
        <v>0</v>
      </c>
      <c r="Q132" s="171">
        <v>0</v>
      </c>
      <c r="R132" s="171">
        <f>Q132*H132</f>
        <v>0</v>
      </c>
      <c r="S132" s="171">
        <v>0</v>
      </c>
      <c r="T132" s="17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3" t="s">
        <v>150</v>
      </c>
      <c r="AT132" s="173" t="s">
        <v>147</v>
      </c>
      <c r="AU132" s="173" t="s">
        <v>83</v>
      </c>
      <c r="AY132" s="15" t="s">
        <v>139</v>
      </c>
      <c r="BE132" s="174">
        <f>IF(N132="základní",J132,0)</f>
        <v>0</v>
      </c>
      <c r="BF132" s="174">
        <f>IF(N132="snížená",J132,0)</f>
        <v>0</v>
      </c>
      <c r="BG132" s="174">
        <f>IF(N132="zákl. přenesená",J132,0)</f>
        <v>0</v>
      </c>
      <c r="BH132" s="174">
        <f>IF(N132="sníž. přenesená",J132,0)</f>
        <v>0</v>
      </c>
      <c r="BI132" s="174">
        <f>IF(N132="nulová",J132,0)</f>
        <v>0</v>
      </c>
      <c r="BJ132" s="15" t="s">
        <v>83</v>
      </c>
      <c r="BK132" s="174">
        <f>ROUND(I132*H132,2)</f>
        <v>0</v>
      </c>
      <c r="BL132" s="15" t="s">
        <v>150</v>
      </c>
      <c r="BM132" s="173" t="s">
        <v>317</v>
      </c>
    </row>
    <row r="133" s="2" customFormat="1">
      <c r="A133" s="34"/>
      <c r="B133" s="35"/>
      <c r="C133" s="34"/>
      <c r="D133" s="185" t="s">
        <v>172</v>
      </c>
      <c r="E133" s="34"/>
      <c r="F133" s="186" t="s">
        <v>318</v>
      </c>
      <c r="G133" s="34"/>
      <c r="H133" s="34"/>
      <c r="I133" s="187"/>
      <c r="J133" s="34"/>
      <c r="K133" s="34"/>
      <c r="L133" s="35"/>
      <c r="M133" s="188"/>
      <c r="N133" s="189"/>
      <c r="O133" s="73"/>
      <c r="P133" s="73"/>
      <c r="Q133" s="73"/>
      <c r="R133" s="73"/>
      <c r="S133" s="73"/>
      <c r="T133" s="7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5" t="s">
        <v>172</v>
      </c>
      <c r="AU133" s="15" t="s">
        <v>83</v>
      </c>
    </row>
    <row r="134" s="2" customFormat="1">
      <c r="A134" s="34"/>
      <c r="B134" s="161"/>
      <c r="C134" s="175" t="s">
        <v>178</v>
      </c>
      <c r="D134" s="175" t="s">
        <v>147</v>
      </c>
      <c r="E134" s="176" t="s">
        <v>319</v>
      </c>
      <c r="F134" s="177" t="s">
        <v>320</v>
      </c>
      <c r="G134" s="178" t="s">
        <v>143</v>
      </c>
      <c r="H134" s="179">
        <v>14</v>
      </c>
      <c r="I134" s="180"/>
      <c r="J134" s="181">
        <f>ROUND(I134*H134,2)</f>
        <v>0</v>
      </c>
      <c r="K134" s="177" t="s">
        <v>144</v>
      </c>
      <c r="L134" s="182"/>
      <c r="M134" s="183" t="s">
        <v>1</v>
      </c>
      <c r="N134" s="184" t="s">
        <v>40</v>
      </c>
      <c r="O134" s="73"/>
      <c r="P134" s="171">
        <f>O134*H134</f>
        <v>0</v>
      </c>
      <c r="Q134" s="171">
        <v>0</v>
      </c>
      <c r="R134" s="171">
        <f>Q134*H134</f>
        <v>0</v>
      </c>
      <c r="S134" s="171">
        <v>0</v>
      </c>
      <c r="T134" s="172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3" t="s">
        <v>150</v>
      </c>
      <c r="AT134" s="173" t="s">
        <v>147</v>
      </c>
      <c r="AU134" s="173" t="s">
        <v>83</v>
      </c>
      <c r="AY134" s="15" t="s">
        <v>139</v>
      </c>
      <c r="BE134" s="174">
        <f>IF(N134="základní",J134,0)</f>
        <v>0</v>
      </c>
      <c r="BF134" s="174">
        <f>IF(N134="snížená",J134,0)</f>
        <v>0</v>
      </c>
      <c r="BG134" s="174">
        <f>IF(N134="zákl. přenesená",J134,0)</f>
        <v>0</v>
      </c>
      <c r="BH134" s="174">
        <f>IF(N134="sníž. přenesená",J134,0)</f>
        <v>0</v>
      </c>
      <c r="BI134" s="174">
        <f>IF(N134="nulová",J134,0)</f>
        <v>0</v>
      </c>
      <c r="BJ134" s="15" t="s">
        <v>83</v>
      </c>
      <c r="BK134" s="174">
        <f>ROUND(I134*H134,2)</f>
        <v>0</v>
      </c>
      <c r="BL134" s="15" t="s">
        <v>150</v>
      </c>
      <c r="BM134" s="173" t="s">
        <v>321</v>
      </c>
    </row>
    <row r="135" s="2" customFormat="1">
      <c r="A135" s="34"/>
      <c r="B135" s="35"/>
      <c r="C135" s="34"/>
      <c r="D135" s="185" t="s">
        <v>172</v>
      </c>
      <c r="E135" s="34"/>
      <c r="F135" s="186" t="s">
        <v>322</v>
      </c>
      <c r="G135" s="34"/>
      <c r="H135" s="34"/>
      <c r="I135" s="187"/>
      <c r="J135" s="34"/>
      <c r="K135" s="34"/>
      <c r="L135" s="35"/>
      <c r="M135" s="188"/>
      <c r="N135" s="189"/>
      <c r="O135" s="73"/>
      <c r="P135" s="73"/>
      <c r="Q135" s="73"/>
      <c r="R135" s="73"/>
      <c r="S135" s="73"/>
      <c r="T135" s="7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5" t="s">
        <v>172</v>
      </c>
      <c r="AU135" s="15" t="s">
        <v>83</v>
      </c>
    </row>
    <row r="136" s="2" customFormat="1" ht="15.02609" customHeight="1">
      <c r="A136" s="34"/>
      <c r="B136" s="161"/>
      <c r="C136" s="162" t="s">
        <v>183</v>
      </c>
      <c r="D136" s="162" t="s">
        <v>140</v>
      </c>
      <c r="E136" s="163" t="s">
        <v>323</v>
      </c>
      <c r="F136" s="164" t="s">
        <v>324</v>
      </c>
      <c r="G136" s="165" t="s">
        <v>143</v>
      </c>
      <c r="H136" s="166">
        <v>14</v>
      </c>
      <c r="I136" s="167"/>
      <c r="J136" s="168">
        <f>ROUND(I136*H136,2)</f>
        <v>0</v>
      </c>
      <c r="K136" s="164" t="s">
        <v>144</v>
      </c>
      <c r="L136" s="35"/>
      <c r="M136" s="169" t="s">
        <v>1</v>
      </c>
      <c r="N136" s="170" t="s">
        <v>40</v>
      </c>
      <c r="O136" s="73"/>
      <c r="P136" s="171">
        <f>O136*H136</f>
        <v>0</v>
      </c>
      <c r="Q136" s="171">
        <v>0</v>
      </c>
      <c r="R136" s="171">
        <f>Q136*H136</f>
        <v>0</v>
      </c>
      <c r="S136" s="171">
        <v>0</v>
      </c>
      <c r="T136" s="17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3" t="s">
        <v>145</v>
      </c>
      <c r="AT136" s="173" t="s">
        <v>140</v>
      </c>
      <c r="AU136" s="173" t="s">
        <v>83</v>
      </c>
      <c r="AY136" s="15" t="s">
        <v>139</v>
      </c>
      <c r="BE136" s="174">
        <f>IF(N136="základní",J136,0)</f>
        <v>0</v>
      </c>
      <c r="BF136" s="174">
        <f>IF(N136="snížená",J136,0)</f>
        <v>0</v>
      </c>
      <c r="BG136" s="174">
        <f>IF(N136="zákl. přenesená",J136,0)</f>
        <v>0</v>
      </c>
      <c r="BH136" s="174">
        <f>IF(N136="sníž. přenesená",J136,0)</f>
        <v>0</v>
      </c>
      <c r="BI136" s="174">
        <f>IF(N136="nulová",J136,0)</f>
        <v>0</v>
      </c>
      <c r="BJ136" s="15" t="s">
        <v>83</v>
      </c>
      <c r="BK136" s="174">
        <f>ROUND(I136*H136,2)</f>
        <v>0</v>
      </c>
      <c r="BL136" s="15" t="s">
        <v>145</v>
      </c>
      <c r="BM136" s="173" t="s">
        <v>325</v>
      </c>
    </row>
    <row r="137" s="2" customFormat="1" ht="21.28696" customHeight="1">
      <c r="A137" s="34"/>
      <c r="B137" s="161"/>
      <c r="C137" s="162" t="s">
        <v>187</v>
      </c>
      <c r="D137" s="162" t="s">
        <v>140</v>
      </c>
      <c r="E137" s="163" t="s">
        <v>184</v>
      </c>
      <c r="F137" s="164" t="s">
        <v>185</v>
      </c>
      <c r="G137" s="165" t="s">
        <v>143</v>
      </c>
      <c r="H137" s="166">
        <v>19</v>
      </c>
      <c r="I137" s="167"/>
      <c r="J137" s="168">
        <f>ROUND(I137*H137,2)</f>
        <v>0</v>
      </c>
      <c r="K137" s="164" t="s">
        <v>144</v>
      </c>
      <c r="L137" s="35"/>
      <c r="M137" s="169" t="s">
        <v>1</v>
      </c>
      <c r="N137" s="170" t="s">
        <v>40</v>
      </c>
      <c r="O137" s="73"/>
      <c r="P137" s="171">
        <f>O137*H137</f>
        <v>0</v>
      </c>
      <c r="Q137" s="171">
        <v>0</v>
      </c>
      <c r="R137" s="171">
        <f>Q137*H137</f>
        <v>0</v>
      </c>
      <c r="S137" s="171">
        <v>0</v>
      </c>
      <c r="T137" s="17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3" t="s">
        <v>145</v>
      </c>
      <c r="AT137" s="173" t="s">
        <v>140</v>
      </c>
      <c r="AU137" s="173" t="s">
        <v>83</v>
      </c>
      <c r="AY137" s="15" t="s">
        <v>139</v>
      </c>
      <c r="BE137" s="174">
        <f>IF(N137="základní",J137,0)</f>
        <v>0</v>
      </c>
      <c r="BF137" s="174">
        <f>IF(N137="snížená",J137,0)</f>
        <v>0</v>
      </c>
      <c r="BG137" s="174">
        <f>IF(N137="zákl. přenesená",J137,0)</f>
        <v>0</v>
      </c>
      <c r="BH137" s="174">
        <f>IF(N137="sníž. přenesená",J137,0)</f>
        <v>0</v>
      </c>
      <c r="BI137" s="174">
        <f>IF(N137="nulová",J137,0)</f>
        <v>0</v>
      </c>
      <c r="BJ137" s="15" t="s">
        <v>83</v>
      </c>
      <c r="BK137" s="174">
        <f>ROUND(I137*H137,2)</f>
        <v>0</v>
      </c>
      <c r="BL137" s="15" t="s">
        <v>145</v>
      </c>
      <c r="BM137" s="173" t="s">
        <v>326</v>
      </c>
    </row>
    <row r="138" s="2" customFormat="1" ht="95.7913" customHeight="1">
      <c r="A138" s="34"/>
      <c r="B138" s="161"/>
      <c r="C138" s="162" t="s">
        <v>193</v>
      </c>
      <c r="D138" s="162" t="s">
        <v>140</v>
      </c>
      <c r="E138" s="163" t="s">
        <v>188</v>
      </c>
      <c r="F138" s="164" t="s">
        <v>189</v>
      </c>
      <c r="G138" s="165" t="s">
        <v>143</v>
      </c>
      <c r="H138" s="166">
        <v>1</v>
      </c>
      <c r="I138" s="167"/>
      <c r="J138" s="168">
        <f>ROUND(I138*H138,2)</f>
        <v>0</v>
      </c>
      <c r="K138" s="164" t="s">
        <v>144</v>
      </c>
      <c r="L138" s="35"/>
      <c r="M138" s="169" t="s">
        <v>1</v>
      </c>
      <c r="N138" s="170" t="s">
        <v>40</v>
      </c>
      <c r="O138" s="73"/>
      <c r="P138" s="171">
        <f>O138*H138</f>
        <v>0</v>
      </c>
      <c r="Q138" s="171">
        <v>0</v>
      </c>
      <c r="R138" s="171">
        <f>Q138*H138</f>
        <v>0</v>
      </c>
      <c r="S138" s="171">
        <v>0</v>
      </c>
      <c r="T138" s="172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3" t="s">
        <v>145</v>
      </c>
      <c r="AT138" s="173" t="s">
        <v>140</v>
      </c>
      <c r="AU138" s="173" t="s">
        <v>83</v>
      </c>
      <c r="AY138" s="15" t="s">
        <v>139</v>
      </c>
      <c r="BE138" s="174">
        <f>IF(N138="základní",J138,0)</f>
        <v>0</v>
      </c>
      <c r="BF138" s="174">
        <f>IF(N138="snížená",J138,0)</f>
        <v>0</v>
      </c>
      <c r="BG138" s="174">
        <f>IF(N138="zákl. přenesená",J138,0)</f>
        <v>0</v>
      </c>
      <c r="BH138" s="174">
        <f>IF(N138="sníž. přenesená",J138,0)</f>
        <v>0</v>
      </c>
      <c r="BI138" s="174">
        <f>IF(N138="nulová",J138,0)</f>
        <v>0</v>
      </c>
      <c r="BJ138" s="15" t="s">
        <v>83</v>
      </c>
      <c r="BK138" s="174">
        <f>ROUND(I138*H138,2)</f>
        <v>0</v>
      </c>
      <c r="BL138" s="15" t="s">
        <v>145</v>
      </c>
      <c r="BM138" s="173" t="s">
        <v>327</v>
      </c>
    </row>
    <row r="139" s="2" customFormat="1">
      <c r="A139" s="34"/>
      <c r="B139" s="161"/>
      <c r="C139" s="162" t="s">
        <v>198</v>
      </c>
      <c r="D139" s="162" t="s">
        <v>140</v>
      </c>
      <c r="E139" s="163" t="s">
        <v>252</v>
      </c>
      <c r="F139" s="164" t="s">
        <v>253</v>
      </c>
      <c r="G139" s="165" t="s">
        <v>143</v>
      </c>
      <c r="H139" s="166">
        <v>1</v>
      </c>
      <c r="I139" s="167"/>
      <c r="J139" s="168">
        <f>ROUND(I139*H139,2)</f>
        <v>0</v>
      </c>
      <c r="K139" s="164" t="s">
        <v>144</v>
      </c>
      <c r="L139" s="35"/>
      <c r="M139" s="169" t="s">
        <v>1</v>
      </c>
      <c r="N139" s="170" t="s">
        <v>40</v>
      </c>
      <c r="O139" s="73"/>
      <c r="P139" s="171">
        <f>O139*H139</f>
        <v>0</v>
      </c>
      <c r="Q139" s="171">
        <v>0</v>
      </c>
      <c r="R139" s="171">
        <f>Q139*H139</f>
        <v>0</v>
      </c>
      <c r="S139" s="171">
        <v>0</v>
      </c>
      <c r="T139" s="17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3" t="s">
        <v>145</v>
      </c>
      <c r="AT139" s="173" t="s">
        <v>140</v>
      </c>
      <c r="AU139" s="173" t="s">
        <v>83</v>
      </c>
      <c r="AY139" s="15" t="s">
        <v>139</v>
      </c>
      <c r="BE139" s="174">
        <f>IF(N139="základní",J139,0)</f>
        <v>0</v>
      </c>
      <c r="BF139" s="174">
        <f>IF(N139="snížená",J139,0)</f>
        <v>0</v>
      </c>
      <c r="BG139" s="174">
        <f>IF(N139="zákl. přenesená",J139,0)</f>
        <v>0</v>
      </c>
      <c r="BH139" s="174">
        <f>IF(N139="sníž. přenesená",J139,0)</f>
        <v>0</v>
      </c>
      <c r="BI139" s="174">
        <f>IF(N139="nulová",J139,0)</f>
        <v>0</v>
      </c>
      <c r="BJ139" s="15" t="s">
        <v>83</v>
      </c>
      <c r="BK139" s="174">
        <f>ROUND(I139*H139,2)</f>
        <v>0</v>
      </c>
      <c r="BL139" s="15" t="s">
        <v>145</v>
      </c>
      <c r="BM139" s="173" t="s">
        <v>328</v>
      </c>
    </row>
    <row r="140" s="11" customFormat="1" ht="25.92" customHeight="1">
      <c r="A140" s="11"/>
      <c r="B140" s="150"/>
      <c r="C140" s="11"/>
      <c r="D140" s="151" t="s">
        <v>74</v>
      </c>
      <c r="E140" s="152" t="s">
        <v>191</v>
      </c>
      <c r="F140" s="152" t="s">
        <v>192</v>
      </c>
      <c r="G140" s="11"/>
      <c r="H140" s="11"/>
      <c r="I140" s="153"/>
      <c r="J140" s="154">
        <f>BK140</f>
        <v>0</v>
      </c>
      <c r="K140" s="11"/>
      <c r="L140" s="150"/>
      <c r="M140" s="155"/>
      <c r="N140" s="156"/>
      <c r="O140" s="156"/>
      <c r="P140" s="157">
        <f>SUM(P141:P143)</f>
        <v>0</v>
      </c>
      <c r="Q140" s="156"/>
      <c r="R140" s="157">
        <f>SUM(R141:R143)</f>
        <v>0</v>
      </c>
      <c r="S140" s="156"/>
      <c r="T140" s="158">
        <f>SUM(T141:T143)</f>
        <v>0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R140" s="151" t="s">
        <v>160</v>
      </c>
      <c r="AT140" s="159" t="s">
        <v>74</v>
      </c>
      <c r="AU140" s="159" t="s">
        <v>75</v>
      </c>
      <c r="AY140" s="151" t="s">
        <v>139</v>
      </c>
      <c r="BK140" s="160">
        <f>SUM(BK141:BK143)</f>
        <v>0</v>
      </c>
    </row>
    <row r="141" s="2" customFormat="1" ht="21.28696" customHeight="1">
      <c r="A141" s="34"/>
      <c r="B141" s="161"/>
      <c r="C141" s="162" t="s">
        <v>246</v>
      </c>
      <c r="D141" s="162" t="s">
        <v>140</v>
      </c>
      <c r="E141" s="163" t="s">
        <v>194</v>
      </c>
      <c r="F141" s="164" t="s">
        <v>195</v>
      </c>
      <c r="G141" s="165" t="s">
        <v>196</v>
      </c>
      <c r="H141" s="190"/>
      <c r="I141" s="167"/>
      <c r="J141" s="168">
        <f>ROUND(I141*H141,2)</f>
        <v>0</v>
      </c>
      <c r="K141" s="164" t="s">
        <v>144</v>
      </c>
      <c r="L141" s="35"/>
      <c r="M141" s="169" t="s">
        <v>1</v>
      </c>
      <c r="N141" s="170" t="s">
        <v>40</v>
      </c>
      <c r="O141" s="73"/>
      <c r="P141" s="171">
        <f>O141*H141</f>
        <v>0</v>
      </c>
      <c r="Q141" s="171">
        <v>0</v>
      </c>
      <c r="R141" s="171">
        <f>Q141*H141</f>
        <v>0</v>
      </c>
      <c r="S141" s="171">
        <v>0</v>
      </c>
      <c r="T141" s="17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3" t="s">
        <v>138</v>
      </c>
      <c r="AT141" s="173" t="s">
        <v>140</v>
      </c>
      <c r="AU141" s="173" t="s">
        <v>83</v>
      </c>
      <c r="AY141" s="15" t="s">
        <v>139</v>
      </c>
      <c r="BE141" s="174">
        <f>IF(N141="základní",J141,0)</f>
        <v>0</v>
      </c>
      <c r="BF141" s="174">
        <f>IF(N141="snížená",J141,0)</f>
        <v>0</v>
      </c>
      <c r="BG141" s="174">
        <f>IF(N141="zákl. přenesená",J141,0)</f>
        <v>0</v>
      </c>
      <c r="BH141" s="174">
        <f>IF(N141="sníž. přenesená",J141,0)</f>
        <v>0</v>
      </c>
      <c r="BI141" s="174">
        <f>IF(N141="nulová",J141,0)</f>
        <v>0</v>
      </c>
      <c r="BJ141" s="15" t="s">
        <v>83</v>
      </c>
      <c r="BK141" s="174">
        <f>ROUND(I141*H141,2)</f>
        <v>0</v>
      </c>
      <c r="BL141" s="15" t="s">
        <v>138</v>
      </c>
      <c r="BM141" s="173" t="s">
        <v>329</v>
      </c>
    </row>
    <row r="142" s="2" customFormat="1" ht="15.02609" customHeight="1">
      <c r="A142" s="34"/>
      <c r="B142" s="161"/>
      <c r="C142" s="162" t="s">
        <v>8</v>
      </c>
      <c r="D142" s="162" t="s">
        <v>140</v>
      </c>
      <c r="E142" s="163" t="s">
        <v>199</v>
      </c>
      <c r="F142" s="164" t="s">
        <v>200</v>
      </c>
      <c r="G142" s="165" t="s">
        <v>201</v>
      </c>
      <c r="H142" s="166">
        <v>1</v>
      </c>
      <c r="I142" s="167"/>
      <c r="J142" s="168">
        <f>ROUND(I142*H142,2)</f>
        <v>0</v>
      </c>
      <c r="K142" s="164" t="s">
        <v>144</v>
      </c>
      <c r="L142" s="35"/>
      <c r="M142" s="169" t="s">
        <v>1</v>
      </c>
      <c r="N142" s="170" t="s">
        <v>40</v>
      </c>
      <c r="O142" s="73"/>
      <c r="P142" s="171">
        <f>O142*H142</f>
        <v>0</v>
      </c>
      <c r="Q142" s="171">
        <v>0</v>
      </c>
      <c r="R142" s="171">
        <f>Q142*H142</f>
        <v>0</v>
      </c>
      <c r="S142" s="171">
        <v>0</v>
      </c>
      <c r="T142" s="172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3" t="s">
        <v>138</v>
      </c>
      <c r="AT142" s="173" t="s">
        <v>140</v>
      </c>
      <c r="AU142" s="173" t="s">
        <v>83</v>
      </c>
      <c r="AY142" s="15" t="s">
        <v>139</v>
      </c>
      <c r="BE142" s="174">
        <f>IF(N142="základní",J142,0)</f>
        <v>0</v>
      </c>
      <c r="BF142" s="174">
        <f>IF(N142="snížená",J142,0)</f>
        <v>0</v>
      </c>
      <c r="BG142" s="174">
        <f>IF(N142="zákl. přenesená",J142,0)</f>
        <v>0</v>
      </c>
      <c r="BH142" s="174">
        <f>IF(N142="sníž. přenesená",J142,0)</f>
        <v>0</v>
      </c>
      <c r="BI142" s="174">
        <f>IF(N142="nulová",J142,0)</f>
        <v>0</v>
      </c>
      <c r="BJ142" s="15" t="s">
        <v>83</v>
      </c>
      <c r="BK142" s="174">
        <f>ROUND(I142*H142,2)</f>
        <v>0</v>
      </c>
      <c r="BL142" s="15" t="s">
        <v>138</v>
      </c>
      <c r="BM142" s="173" t="s">
        <v>330</v>
      </c>
    </row>
    <row r="143" s="2" customFormat="1">
      <c r="A143" s="34"/>
      <c r="B143" s="35"/>
      <c r="C143" s="34"/>
      <c r="D143" s="185" t="s">
        <v>172</v>
      </c>
      <c r="E143" s="34"/>
      <c r="F143" s="186" t="s">
        <v>203</v>
      </c>
      <c r="G143" s="34"/>
      <c r="H143" s="34"/>
      <c r="I143" s="187"/>
      <c r="J143" s="34"/>
      <c r="K143" s="34"/>
      <c r="L143" s="35"/>
      <c r="M143" s="191"/>
      <c r="N143" s="192"/>
      <c r="O143" s="193"/>
      <c r="P143" s="193"/>
      <c r="Q143" s="193"/>
      <c r="R143" s="193"/>
      <c r="S143" s="193"/>
      <c r="T143" s="19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5" t="s">
        <v>172</v>
      </c>
      <c r="AU143" s="15" t="s">
        <v>83</v>
      </c>
    </row>
    <row r="144" s="2" customFormat="1" ht="6.96" customHeight="1">
      <c r="A144" s="34"/>
      <c r="B144" s="56"/>
      <c r="C144" s="57"/>
      <c r="D144" s="57"/>
      <c r="E144" s="57"/>
      <c r="F144" s="57"/>
      <c r="G144" s="57"/>
      <c r="H144" s="57"/>
      <c r="I144" s="57"/>
      <c r="J144" s="57"/>
      <c r="K144" s="57"/>
      <c r="L144" s="35"/>
      <c r="M144" s="34"/>
      <c r="O144" s="34"/>
      <c r="P144" s="34"/>
      <c r="Q144" s="34"/>
      <c r="R144" s="34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</row>
  </sheetData>
  <autoFilter ref="C119:K143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574219" style="1" customWidth="1"/>
    <col min="2" max="2" width="1.148438" style="1" customWidth="1"/>
    <col min="3" max="3" width="4.292969" style="1" customWidth="1"/>
    <col min="4" max="4" width="4.433594" style="1" customWidth="1"/>
    <col min="5" max="5" width="17.57422" style="1" customWidth="1"/>
    <col min="6" max="6" width="52.15234" style="1" customWidth="1"/>
    <col min="7" max="7" width="7.722656" style="1" customWidth="1"/>
    <col min="8" max="8" width="14.29297" style="1" customWidth="1"/>
    <col min="9" max="9" width="16.15234" style="1" customWidth="1"/>
    <col min="10" max="10" width="22.86328" style="1" customWidth="1"/>
    <col min="11" max="11" width="22.86328" style="1" customWidth="1"/>
    <col min="12" max="12" width="9.574219" style="1" customWidth="1"/>
    <col min="13" max="13" width="11.15234" style="1" hidden="1" customWidth="1"/>
    <col min="14" max="14" width="9.140625" style="1" hidden="1"/>
    <col min="15" max="15" width="14.57422" style="1" hidden="1" customWidth="1"/>
    <col min="16" max="16" width="14.57422" style="1" hidden="1" customWidth="1"/>
    <col min="17" max="17" width="14.57422" style="1" hidden="1" customWidth="1"/>
    <col min="18" max="18" width="14.57422" style="1" hidden="1" customWidth="1"/>
    <col min="19" max="19" width="14.57422" style="1" hidden="1" customWidth="1"/>
    <col min="20" max="20" width="14.57422" style="1" hidden="1" customWidth="1"/>
    <col min="21" max="21" width="16.72266" style="1" hidden="1" customWidth="1"/>
    <col min="22" max="22" width="12.72266" style="1" customWidth="1"/>
    <col min="23" max="23" width="16.72266" style="1" customWidth="1"/>
    <col min="24" max="24" width="12.72266" style="1" customWidth="1"/>
    <col min="25" max="25" width="15.43359" style="1" customWidth="1"/>
    <col min="26" max="26" width="11.29297" style="1" customWidth="1"/>
    <col min="27" max="27" width="15.43359" style="1" customWidth="1"/>
    <col min="28" max="28" width="16.72266" style="1" customWidth="1"/>
    <col min="29" max="29" width="11.29297" style="1" customWidth="1"/>
    <col min="30" max="30" width="15.43359" style="1" customWidth="1"/>
    <col min="31" max="31" width="16.72266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100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="1" customFormat="1" ht="24.96" customHeight="1">
      <c r="B4" s="18"/>
      <c r="D4" s="19" t="s">
        <v>113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26.92174" customHeight="1">
      <c r="B7" s="18"/>
      <c r="E7" s="117" t="str">
        <f>'Rekapitulace stavby'!K6</f>
        <v>Údržba, opravy a odstraňování závad u SPS v obvodu OŘ Ostrava 2020-2023, Oprava osvětlení ON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114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5.02609" customHeight="1">
      <c r="A9" s="34"/>
      <c r="B9" s="35"/>
      <c r="C9" s="34"/>
      <c r="D9" s="34"/>
      <c r="E9" s="63" t="s">
        <v>331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8. 3. 2021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27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27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25</v>
      </c>
      <c r="J23" s="2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33</v>
      </c>
      <c r="F24" s="34"/>
      <c r="G24" s="34"/>
      <c r="H24" s="34"/>
      <c r="I24" s="28" t="s">
        <v>27</v>
      </c>
      <c r="J24" s="2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5.02609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35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37</v>
      </c>
      <c r="G32" s="34"/>
      <c r="H32" s="34"/>
      <c r="I32" s="39" t="s">
        <v>36</v>
      </c>
      <c r="J32" s="39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39</v>
      </c>
      <c r="E33" s="28" t="s">
        <v>40</v>
      </c>
      <c r="F33" s="123">
        <f>ROUND((SUM(BE120:BE138)),  2)</f>
        <v>0</v>
      </c>
      <c r="G33" s="34"/>
      <c r="H33" s="34"/>
      <c r="I33" s="124">
        <v>0.20999999999999999</v>
      </c>
      <c r="J33" s="123">
        <f>ROUND(((SUM(BE120:BE138))*I33),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41</v>
      </c>
      <c r="F34" s="123">
        <f>ROUND((SUM(BF120:BF138)),  2)</f>
        <v>0</v>
      </c>
      <c r="G34" s="34"/>
      <c r="H34" s="34"/>
      <c r="I34" s="124">
        <v>0.14999999999999999</v>
      </c>
      <c r="J34" s="123">
        <f>ROUND(((SUM(BF120:BF138))*I34),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42</v>
      </c>
      <c r="F35" s="123">
        <f>ROUND((SUM(BG120:BG138)),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43</v>
      </c>
      <c r="F36" s="123">
        <f>ROUND((SUM(BH120:BH138)),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44</v>
      </c>
      <c r="F37" s="123">
        <f>ROUND((SUM(BI120:BI138)),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45</v>
      </c>
      <c r="E39" s="77"/>
      <c r="F39" s="77"/>
      <c r="G39" s="127" t="s">
        <v>46</v>
      </c>
      <c r="H39" s="128" t="s">
        <v>47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50</v>
      </c>
      <c r="E61" s="37"/>
      <c r="F61" s="131" t="s">
        <v>51</v>
      </c>
      <c r="G61" s="54" t="s">
        <v>50</v>
      </c>
      <c r="H61" s="37"/>
      <c r="I61" s="37"/>
      <c r="J61" s="132" t="s">
        <v>51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50</v>
      </c>
      <c r="E76" s="37"/>
      <c r="F76" s="131" t="s">
        <v>51</v>
      </c>
      <c r="G76" s="54" t="s">
        <v>50</v>
      </c>
      <c r="H76" s="37"/>
      <c r="I76" s="37"/>
      <c r="J76" s="132" t="s">
        <v>51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116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92174" customHeight="1">
      <c r="A85" s="34"/>
      <c r="B85" s="35"/>
      <c r="C85" s="34"/>
      <c r="D85" s="34"/>
      <c r="E85" s="117" t="str">
        <f>E7</f>
        <v>Údržba, opravy a odstraňování závad u SPS v obvodu OŘ Ostrava 2020-2023, Oprava osvětlení ON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114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5.02609" customHeight="1">
      <c r="A87" s="34"/>
      <c r="B87" s="35"/>
      <c r="C87" s="34"/>
      <c r="D87" s="34"/>
      <c r="E87" s="63" t="str">
        <f>E9</f>
        <v>SO06 - Oprava osvětlení VB žst. Ostravice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obvod OŘ Ostrava</v>
      </c>
      <c r="G89" s="34"/>
      <c r="H89" s="34"/>
      <c r="I89" s="28" t="s">
        <v>22</v>
      </c>
      <c r="J89" s="65" t="str">
        <f>IF(J12="","",J12)</f>
        <v>8. 3. 2021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4.92174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30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4.92174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>Ing. Martin Stacho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117</v>
      </c>
      <c r="D94" s="125"/>
      <c r="E94" s="125"/>
      <c r="F94" s="125"/>
      <c r="G94" s="125"/>
      <c r="H94" s="125"/>
      <c r="I94" s="125"/>
      <c r="J94" s="134" t="s">
        <v>118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119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120</v>
      </c>
    </row>
    <row r="97" s="9" customFormat="1" ht="24.96" customHeight="1">
      <c r="A97" s="9"/>
      <c r="B97" s="136"/>
      <c r="C97" s="9"/>
      <c r="D97" s="137" t="s">
        <v>300</v>
      </c>
      <c r="E97" s="138"/>
      <c r="F97" s="138"/>
      <c r="G97" s="138"/>
      <c r="H97" s="138"/>
      <c r="I97" s="138"/>
      <c r="J97" s="139">
        <f>J121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195"/>
      <c r="C98" s="12"/>
      <c r="D98" s="196" t="s">
        <v>301</v>
      </c>
      <c r="E98" s="197"/>
      <c r="F98" s="197"/>
      <c r="G98" s="197"/>
      <c r="H98" s="197"/>
      <c r="I98" s="197"/>
      <c r="J98" s="198">
        <f>J122</f>
        <v>0</v>
      </c>
      <c r="K98" s="12"/>
      <c r="L98" s="195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9" customFormat="1" ht="24.96" customHeight="1">
      <c r="A99" s="9"/>
      <c r="B99" s="136"/>
      <c r="C99" s="9"/>
      <c r="D99" s="137" t="s">
        <v>121</v>
      </c>
      <c r="E99" s="138"/>
      <c r="F99" s="138"/>
      <c r="G99" s="138"/>
      <c r="H99" s="138"/>
      <c r="I99" s="138"/>
      <c r="J99" s="139">
        <f>J125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36"/>
      <c r="C100" s="9"/>
      <c r="D100" s="137" t="s">
        <v>122</v>
      </c>
      <c r="E100" s="138"/>
      <c r="F100" s="138"/>
      <c r="G100" s="138"/>
      <c r="H100" s="138"/>
      <c r="I100" s="138"/>
      <c r="J100" s="139">
        <f>J135</f>
        <v>0</v>
      </c>
      <c r="K100" s="9"/>
      <c r="L100" s="13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123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26.92174" customHeight="1">
      <c r="A110" s="34"/>
      <c r="B110" s="35"/>
      <c r="C110" s="34"/>
      <c r="D110" s="34"/>
      <c r="E110" s="117" t="str">
        <f>E7</f>
        <v>Údržba, opravy a odstraňování závad u SPS v obvodu OŘ Ostrava 2020-2023, Oprava osvětlení ON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114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5.02609" customHeight="1">
      <c r="A112" s="34"/>
      <c r="B112" s="35"/>
      <c r="C112" s="34"/>
      <c r="D112" s="34"/>
      <c r="E112" s="63" t="str">
        <f>E9</f>
        <v>SO06 - Oprava osvětlení VB žst. Ostravice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F12</f>
        <v>obvod OŘ Ostrava</v>
      </c>
      <c r="G114" s="34"/>
      <c r="H114" s="34"/>
      <c r="I114" s="28" t="s">
        <v>22</v>
      </c>
      <c r="J114" s="65" t="str">
        <f>IF(J12="","",J12)</f>
        <v>8. 3. 2021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4.92174" customHeight="1">
      <c r="A116" s="34"/>
      <c r="B116" s="35"/>
      <c r="C116" s="28" t="s">
        <v>24</v>
      </c>
      <c r="D116" s="34"/>
      <c r="E116" s="34"/>
      <c r="F116" s="23" t="str">
        <f>E15</f>
        <v xml:space="preserve"> </v>
      </c>
      <c r="G116" s="34"/>
      <c r="H116" s="34"/>
      <c r="I116" s="28" t="s">
        <v>30</v>
      </c>
      <c r="J116" s="32" t="str">
        <f>E21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4.92174" customHeight="1">
      <c r="A117" s="34"/>
      <c r="B117" s="35"/>
      <c r="C117" s="28" t="s">
        <v>28</v>
      </c>
      <c r="D117" s="34"/>
      <c r="E117" s="34"/>
      <c r="F117" s="23" t="str">
        <f>IF(E18="","",E18)</f>
        <v>Vyplň údaj</v>
      </c>
      <c r="G117" s="34"/>
      <c r="H117" s="34"/>
      <c r="I117" s="28" t="s">
        <v>32</v>
      </c>
      <c r="J117" s="32" t="str">
        <f>E24</f>
        <v>Ing. Martin Stacho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0" customFormat="1" ht="29.28" customHeight="1">
      <c r="A119" s="140"/>
      <c r="B119" s="141"/>
      <c r="C119" s="142" t="s">
        <v>124</v>
      </c>
      <c r="D119" s="143" t="s">
        <v>60</v>
      </c>
      <c r="E119" s="143" t="s">
        <v>56</v>
      </c>
      <c r="F119" s="143" t="s">
        <v>57</v>
      </c>
      <c r="G119" s="143" t="s">
        <v>125</v>
      </c>
      <c r="H119" s="143" t="s">
        <v>126</v>
      </c>
      <c r="I119" s="143" t="s">
        <v>127</v>
      </c>
      <c r="J119" s="143" t="s">
        <v>118</v>
      </c>
      <c r="K119" s="144" t="s">
        <v>128</v>
      </c>
      <c r="L119" s="145"/>
      <c r="M119" s="82" t="s">
        <v>1</v>
      </c>
      <c r="N119" s="83" t="s">
        <v>39</v>
      </c>
      <c r="O119" s="83" t="s">
        <v>129</v>
      </c>
      <c r="P119" s="83" t="s">
        <v>130</v>
      </c>
      <c r="Q119" s="83" t="s">
        <v>131</v>
      </c>
      <c r="R119" s="83" t="s">
        <v>132</v>
      </c>
      <c r="S119" s="83" t="s">
        <v>133</v>
      </c>
      <c r="T119" s="84" t="s">
        <v>134</v>
      </c>
      <c r="U119" s="140"/>
      <c r="V119" s="140"/>
      <c r="W119" s="140"/>
      <c r="X119" s="140"/>
      <c r="Y119" s="140"/>
      <c r="Z119" s="140"/>
      <c r="AA119" s="140"/>
      <c r="AB119" s="140"/>
      <c r="AC119" s="140"/>
      <c r="AD119" s="140"/>
      <c r="AE119" s="140"/>
    </row>
    <row r="120" s="2" customFormat="1" ht="22.8" customHeight="1">
      <c r="A120" s="34"/>
      <c r="B120" s="35"/>
      <c r="C120" s="89" t="s">
        <v>135</v>
      </c>
      <c r="D120" s="34"/>
      <c r="E120" s="34"/>
      <c r="F120" s="34"/>
      <c r="G120" s="34"/>
      <c r="H120" s="34"/>
      <c r="I120" s="34"/>
      <c r="J120" s="146">
        <f>BK120</f>
        <v>0</v>
      </c>
      <c r="K120" s="34"/>
      <c r="L120" s="35"/>
      <c r="M120" s="85"/>
      <c r="N120" s="69"/>
      <c r="O120" s="86"/>
      <c r="P120" s="147">
        <f>P121+P125+P135</f>
        <v>0</v>
      </c>
      <c r="Q120" s="86"/>
      <c r="R120" s="147">
        <f>R121+R125+R135</f>
        <v>0</v>
      </c>
      <c r="S120" s="86"/>
      <c r="T120" s="148">
        <f>T121+T125+T135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74</v>
      </c>
      <c r="AU120" s="15" t="s">
        <v>120</v>
      </c>
      <c r="BK120" s="149">
        <f>BK121+BK125+BK135</f>
        <v>0</v>
      </c>
    </row>
    <row r="121" s="11" customFormat="1" ht="25.92" customHeight="1">
      <c r="A121" s="11"/>
      <c r="B121" s="150"/>
      <c r="C121" s="11"/>
      <c r="D121" s="151" t="s">
        <v>74</v>
      </c>
      <c r="E121" s="152" t="s">
        <v>302</v>
      </c>
      <c r="F121" s="152" t="s">
        <v>303</v>
      </c>
      <c r="G121" s="11"/>
      <c r="H121" s="11"/>
      <c r="I121" s="153"/>
      <c r="J121" s="154">
        <f>BK121</f>
        <v>0</v>
      </c>
      <c r="K121" s="11"/>
      <c r="L121" s="150"/>
      <c r="M121" s="155"/>
      <c r="N121" s="156"/>
      <c r="O121" s="156"/>
      <c r="P121" s="157">
        <f>P122</f>
        <v>0</v>
      </c>
      <c r="Q121" s="156"/>
      <c r="R121" s="157">
        <f>R122</f>
        <v>0</v>
      </c>
      <c r="S121" s="156"/>
      <c r="T121" s="158">
        <f>T122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151" t="s">
        <v>83</v>
      </c>
      <c r="AT121" s="159" t="s">
        <v>74</v>
      </c>
      <c r="AU121" s="159" t="s">
        <v>75</v>
      </c>
      <c r="AY121" s="151" t="s">
        <v>139</v>
      </c>
      <c r="BK121" s="160">
        <f>BK122</f>
        <v>0</v>
      </c>
    </row>
    <row r="122" s="11" customFormat="1" ht="22.8" customHeight="1">
      <c r="A122" s="11"/>
      <c r="B122" s="150"/>
      <c r="C122" s="11"/>
      <c r="D122" s="151" t="s">
        <v>74</v>
      </c>
      <c r="E122" s="199" t="s">
        <v>178</v>
      </c>
      <c r="F122" s="199" t="s">
        <v>304</v>
      </c>
      <c r="G122" s="11"/>
      <c r="H122" s="11"/>
      <c r="I122" s="153"/>
      <c r="J122" s="200">
        <f>BK122</f>
        <v>0</v>
      </c>
      <c r="K122" s="11"/>
      <c r="L122" s="150"/>
      <c r="M122" s="155"/>
      <c r="N122" s="156"/>
      <c r="O122" s="156"/>
      <c r="P122" s="157">
        <f>SUM(P123:P124)</f>
        <v>0</v>
      </c>
      <c r="Q122" s="156"/>
      <c r="R122" s="157">
        <f>SUM(R123:R124)</f>
        <v>0</v>
      </c>
      <c r="S122" s="156"/>
      <c r="T122" s="158">
        <f>SUM(T123:T124)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151" t="s">
        <v>83</v>
      </c>
      <c r="AT122" s="159" t="s">
        <v>74</v>
      </c>
      <c r="AU122" s="159" t="s">
        <v>83</v>
      </c>
      <c r="AY122" s="151" t="s">
        <v>139</v>
      </c>
      <c r="BK122" s="160">
        <f>SUM(BK123:BK124)</f>
        <v>0</v>
      </c>
    </row>
    <row r="123" s="2" customFormat="1" ht="42.57392" customHeight="1">
      <c r="A123" s="34"/>
      <c r="B123" s="161"/>
      <c r="C123" s="162" t="s">
        <v>83</v>
      </c>
      <c r="D123" s="162" t="s">
        <v>140</v>
      </c>
      <c r="E123" s="163" t="s">
        <v>305</v>
      </c>
      <c r="F123" s="164" t="s">
        <v>306</v>
      </c>
      <c r="G123" s="165" t="s">
        <v>143</v>
      </c>
      <c r="H123" s="166">
        <v>1</v>
      </c>
      <c r="I123" s="167"/>
      <c r="J123" s="168">
        <f>ROUND(I123*H123,2)</f>
        <v>0</v>
      </c>
      <c r="K123" s="164" t="s">
        <v>144</v>
      </c>
      <c r="L123" s="35"/>
      <c r="M123" s="169" t="s">
        <v>1</v>
      </c>
      <c r="N123" s="170" t="s">
        <v>40</v>
      </c>
      <c r="O123" s="73"/>
      <c r="P123" s="171">
        <f>O123*H123</f>
        <v>0</v>
      </c>
      <c r="Q123" s="171">
        <v>0</v>
      </c>
      <c r="R123" s="171">
        <f>Q123*H123</f>
        <v>0</v>
      </c>
      <c r="S123" s="171">
        <v>0</v>
      </c>
      <c r="T123" s="17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3" t="s">
        <v>138</v>
      </c>
      <c r="AT123" s="173" t="s">
        <v>140</v>
      </c>
      <c r="AU123" s="173" t="s">
        <v>85</v>
      </c>
      <c r="AY123" s="15" t="s">
        <v>139</v>
      </c>
      <c r="BE123" s="174">
        <f>IF(N123="základní",J123,0)</f>
        <v>0</v>
      </c>
      <c r="BF123" s="174">
        <f>IF(N123="snížená",J123,0)</f>
        <v>0</v>
      </c>
      <c r="BG123" s="174">
        <f>IF(N123="zákl. přenesená",J123,0)</f>
        <v>0</v>
      </c>
      <c r="BH123" s="174">
        <f>IF(N123="sníž. přenesená",J123,0)</f>
        <v>0</v>
      </c>
      <c r="BI123" s="174">
        <f>IF(N123="nulová",J123,0)</f>
        <v>0</v>
      </c>
      <c r="BJ123" s="15" t="s">
        <v>83</v>
      </c>
      <c r="BK123" s="174">
        <f>ROUND(I123*H123,2)</f>
        <v>0</v>
      </c>
      <c r="BL123" s="15" t="s">
        <v>138</v>
      </c>
      <c r="BM123" s="173" t="s">
        <v>332</v>
      </c>
    </row>
    <row r="124" s="2" customFormat="1" ht="42.57392" customHeight="1">
      <c r="A124" s="34"/>
      <c r="B124" s="161"/>
      <c r="C124" s="162" t="s">
        <v>85</v>
      </c>
      <c r="D124" s="162" t="s">
        <v>140</v>
      </c>
      <c r="E124" s="163" t="s">
        <v>308</v>
      </c>
      <c r="F124" s="164" t="s">
        <v>309</v>
      </c>
      <c r="G124" s="165" t="s">
        <v>143</v>
      </c>
      <c r="H124" s="166">
        <v>1</v>
      </c>
      <c r="I124" s="167"/>
      <c r="J124" s="168">
        <f>ROUND(I124*H124,2)</f>
        <v>0</v>
      </c>
      <c r="K124" s="164" t="s">
        <v>144</v>
      </c>
      <c r="L124" s="35"/>
      <c r="M124" s="169" t="s">
        <v>1</v>
      </c>
      <c r="N124" s="170" t="s">
        <v>40</v>
      </c>
      <c r="O124" s="73"/>
      <c r="P124" s="171">
        <f>O124*H124</f>
        <v>0</v>
      </c>
      <c r="Q124" s="171">
        <v>0</v>
      </c>
      <c r="R124" s="171">
        <f>Q124*H124</f>
        <v>0</v>
      </c>
      <c r="S124" s="171">
        <v>0</v>
      </c>
      <c r="T124" s="17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73" t="s">
        <v>138</v>
      </c>
      <c r="AT124" s="173" t="s">
        <v>140</v>
      </c>
      <c r="AU124" s="173" t="s">
        <v>85</v>
      </c>
      <c r="AY124" s="15" t="s">
        <v>139</v>
      </c>
      <c r="BE124" s="174">
        <f>IF(N124="základní",J124,0)</f>
        <v>0</v>
      </c>
      <c r="BF124" s="174">
        <f>IF(N124="snížená",J124,0)</f>
        <v>0</v>
      </c>
      <c r="BG124" s="174">
        <f>IF(N124="zákl. přenesená",J124,0)</f>
        <v>0</v>
      </c>
      <c r="BH124" s="174">
        <f>IF(N124="sníž. přenesená",J124,0)</f>
        <v>0</v>
      </c>
      <c r="BI124" s="174">
        <f>IF(N124="nulová",J124,0)</f>
        <v>0</v>
      </c>
      <c r="BJ124" s="15" t="s">
        <v>83</v>
      </c>
      <c r="BK124" s="174">
        <f>ROUND(I124*H124,2)</f>
        <v>0</v>
      </c>
      <c r="BL124" s="15" t="s">
        <v>138</v>
      </c>
      <c r="BM124" s="173" t="s">
        <v>333</v>
      </c>
    </row>
    <row r="125" s="11" customFormat="1" ht="25.92" customHeight="1">
      <c r="A125" s="11"/>
      <c r="B125" s="150"/>
      <c r="C125" s="11"/>
      <c r="D125" s="151" t="s">
        <v>74</v>
      </c>
      <c r="E125" s="152" t="s">
        <v>136</v>
      </c>
      <c r="F125" s="152" t="s">
        <v>137</v>
      </c>
      <c r="G125" s="11"/>
      <c r="H125" s="11"/>
      <c r="I125" s="153"/>
      <c r="J125" s="154">
        <f>BK125</f>
        <v>0</v>
      </c>
      <c r="K125" s="11"/>
      <c r="L125" s="150"/>
      <c r="M125" s="155"/>
      <c r="N125" s="156"/>
      <c r="O125" s="156"/>
      <c r="P125" s="157">
        <f>SUM(P126:P134)</f>
        <v>0</v>
      </c>
      <c r="Q125" s="156"/>
      <c r="R125" s="157">
        <f>SUM(R126:R134)</f>
        <v>0</v>
      </c>
      <c r="S125" s="156"/>
      <c r="T125" s="158">
        <f>SUM(T126:T134)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151" t="s">
        <v>138</v>
      </c>
      <c r="AT125" s="159" t="s">
        <v>74</v>
      </c>
      <c r="AU125" s="159" t="s">
        <v>75</v>
      </c>
      <c r="AY125" s="151" t="s">
        <v>139</v>
      </c>
      <c r="BK125" s="160">
        <f>SUM(BK126:BK134)</f>
        <v>0</v>
      </c>
    </row>
    <row r="126" s="2" customFormat="1" ht="63.86087" customHeight="1">
      <c r="A126" s="34"/>
      <c r="B126" s="161"/>
      <c r="C126" s="162" t="s">
        <v>152</v>
      </c>
      <c r="D126" s="162" t="s">
        <v>140</v>
      </c>
      <c r="E126" s="163" t="s">
        <v>175</v>
      </c>
      <c r="F126" s="164" t="s">
        <v>176</v>
      </c>
      <c r="G126" s="165" t="s">
        <v>143</v>
      </c>
      <c r="H126" s="166">
        <v>31</v>
      </c>
      <c r="I126" s="167"/>
      <c r="J126" s="168">
        <f>ROUND(I126*H126,2)</f>
        <v>0</v>
      </c>
      <c r="K126" s="164" t="s">
        <v>144</v>
      </c>
      <c r="L126" s="35"/>
      <c r="M126" s="169" t="s">
        <v>1</v>
      </c>
      <c r="N126" s="170" t="s">
        <v>40</v>
      </c>
      <c r="O126" s="73"/>
      <c r="P126" s="171">
        <f>O126*H126</f>
        <v>0</v>
      </c>
      <c r="Q126" s="171">
        <v>0</v>
      </c>
      <c r="R126" s="171">
        <f>Q126*H126</f>
        <v>0</v>
      </c>
      <c r="S126" s="171">
        <v>0</v>
      </c>
      <c r="T126" s="172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3" t="s">
        <v>145</v>
      </c>
      <c r="AT126" s="173" t="s">
        <v>140</v>
      </c>
      <c r="AU126" s="173" t="s">
        <v>83</v>
      </c>
      <c r="AY126" s="15" t="s">
        <v>139</v>
      </c>
      <c r="BE126" s="174">
        <f>IF(N126="základní",J126,0)</f>
        <v>0</v>
      </c>
      <c r="BF126" s="174">
        <f>IF(N126="snížená",J126,0)</f>
        <v>0</v>
      </c>
      <c r="BG126" s="174">
        <f>IF(N126="zákl. přenesená",J126,0)</f>
        <v>0</v>
      </c>
      <c r="BH126" s="174">
        <f>IF(N126="sníž. přenesená",J126,0)</f>
        <v>0</v>
      </c>
      <c r="BI126" s="174">
        <f>IF(N126="nulová",J126,0)</f>
        <v>0</v>
      </c>
      <c r="BJ126" s="15" t="s">
        <v>83</v>
      </c>
      <c r="BK126" s="174">
        <f>ROUND(I126*H126,2)</f>
        <v>0</v>
      </c>
      <c r="BL126" s="15" t="s">
        <v>145</v>
      </c>
      <c r="BM126" s="173" t="s">
        <v>334</v>
      </c>
    </row>
    <row r="127" s="2" customFormat="1">
      <c r="A127" s="34"/>
      <c r="B127" s="161"/>
      <c r="C127" s="175" t="s">
        <v>138</v>
      </c>
      <c r="D127" s="175" t="s">
        <v>147</v>
      </c>
      <c r="E127" s="176" t="s">
        <v>290</v>
      </c>
      <c r="F127" s="177" t="s">
        <v>291</v>
      </c>
      <c r="G127" s="178" t="s">
        <v>143</v>
      </c>
      <c r="H127" s="179">
        <v>4</v>
      </c>
      <c r="I127" s="180"/>
      <c r="J127" s="181">
        <f>ROUND(I127*H127,2)</f>
        <v>0</v>
      </c>
      <c r="K127" s="177" t="s">
        <v>144</v>
      </c>
      <c r="L127" s="182"/>
      <c r="M127" s="183" t="s">
        <v>1</v>
      </c>
      <c r="N127" s="184" t="s">
        <v>40</v>
      </c>
      <c r="O127" s="73"/>
      <c r="P127" s="171">
        <f>O127*H127</f>
        <v>0</v>
      </c>
      <c r="Q127" s="171">
        <v>0</v>
      </c>
      <c r="R127" s="171">
        <f>Q127*H127</f>
        <v>0</v>
      </c>
      <c r="S127" s="171">
        <v>0</v>
      </c>
      <c r="T127" s="17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3" t="s">
        <v>150</v>
      </c>
      <c r="AT127" s="173" t="s">
        <v>147</v>
      </c>
      <c r="AU127" s="173" t="s">
        <v>83</v>
      </c>
      <c r="AY127" s="15" t="s">
        <v>139</v>
      </c>
      <c r="BE127" s="174">
        <f>IF(N127="základní",J127,0)</f>
        <v>0</v>
      </c>
      <c r="BF127" s="174">
        <f>IF(N127="snížená",J127,0)</f>
        <v>0</v>
      </c>
      <c r="BG127" s="174">
        <f>IF(N127="zákl. přenesená",J127,0)</f>
        <v>0</v>
      </c>
      <c r="BH127" s="174">
        <f>IF(N127="sníž. přenesená",J127,0)</f>
        <v>0</v>
      </c>
      <c r="BI127" s="174">
        <f>IF(N127="nulová",J127,0)</f>
        <v>0</v>
      </c>
      <c r="BJ127" s="15" t="s">
        <v>83</v>
      </c>
      <c r="BK127" s="174">
        <f>ROUND(I127*H127,2)</f>
        <v>0</v>
      </c>
      <c r="BL127" s="15" t="s">
        <v>150</v>
      </c>
      <c r="BM127" s="173" t="s">
        <v>335</v>
      </c>
    </row>
    <row r="128" s="2" customFormat="1">
      <c r="A128" s="34"/>
      <c r="B128" s="35"/>
      <c r="C128" s="34"/>
      <c r="D128" s="185" t="s">
        <v>172</v>
      </c>
      <c r="E128" s="34"/>
      <c r="F128" s="186" t="s">
        <v>336</v>
      </c>
      <c r="G128" s="34"/>
      <c r="H128" s="34"/>
      <c r="I128" s="187"/>
      <c r="J128" s="34"/>
      <c r="K128" s="34"/>
      <c r="L128" s="35"/>
      <c r="M128" s="188"/>
      <c r="N128" s="189"/>
      <c r="O128" s="73"/>
      <c r="P128" s="73"/>
      <c r="Q128" s="73"/>
      <c r="R128" s="73"/>
      <c r="S128" s="73"/>
      <c r="T128" s="7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5" t="s">
        <v>172</v>
      </c>
      <c r="AU128" s="15" t="s">
        <v>83</v>
      </c>
    </row>
    <row r="129" s="2" customFormat="1">
      <c r="A129" s="34"/>
      <c r="B129" s="161"/>
      <c r="C129" s="175" t="s">
        <v>160</v>
      </c>
      <c r="D129" s="175" t="s">
        <v>147</v>
      </c>
      <c r="E129" s="176" t="s">
        <v>319</v>
      </c>
      <c r="F129" s="177" t="s">
        <v>320</v>
      </c>
      <c r="G129" s="178" t="s">
        <v>143</v>
      </c>
      <c r="H129" s="179">
        <v>27</v>
      </c>
      <c r="I129" s="180"/>
      <c r="J129" s="181">
        <f>ROUND(I129*H129,2)</f>
        <v>0</v>
      </c>
      <c r="K129" s="177" t="s">
        <v>144</v>
      </c>
      <c r="L129" s="182"/>
      <c r="M129" s="183" t="s">
        <v>1</v>
      </c>
      <c r="N129" s="184" t="s">
        <v>40</v>
      </c>
      <c r="O129" s="73"/>
      <c r="P129" s="171">
        <f>O129*H129</f>
        <v>0</v>
      </c>
      <c r="Q129" s="171">
        <v>0</v>
      </c>
      <c r="R129" s="171">
        <f>Q129*H129</f>
        <v>0</v>
      </c>
      <c r="S129" s="171">
        <v>0</v>
      </c>
      <c r="T129" s="17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3" t="s">
        <v>150</v>
      </c>
      <c r="AT129" s="173" t="s">
        <v>147</v>
      </c>
      <c r="AU129" s="173" t="s">
        <v>83</v>
      </c>
      <c r="AY129" s="15" t="s">
        <v>139</v>
      </c>
      <c r="BE129" s="174">
        <f>IF(N129="základní",J129,0)</f>
        <v>0</v>
      </c>
      <c r="BF129" s="174">
        <f>IF(N129="snížená",J129,0)</f>
        <v>0</v>
      </c>
      <c r="BG129" s="174">
        <f>IF(N129="zákl. přenesená",J129,0)</f>
        <v>0</v>
      </c>
      <c r="BH129" s="174">
        <f>IF(N129="sníž. přenesená",J129,0)</f>
        <v>0</v>
      </c>
      <c r="BI129" s="174">
        <f>IF(N129="nulová",J129,0)</f>
        <v>0</v>
      </c>
      <c r="BJ129" s="15" t="s">
        <v>83</v>
      </c>
      <c r="BK129" s="174">
        <f>ROUND(I129*H129,2)</f>
        <v>0</v>
      </c>
      <c r="BL129" s="15" t="s">
        <v>150</v>
      </c>
      <c r="BM129" s="173" t="s">
        <v>337</v>
      </c>
    </row>
    <row r="130" s="2" customFormat="1">
      <c r="A130" s="34"/>
      <c r="B130" s="35"/>
      <c r="C130" s="34"/>
      <c r="D130" s="185" t="s">
        <v>172</v>
      </c>
      <c r="E130" s="34"/>
      <c r="F130" s="186" t="s">
        <v>322</v>
      </c>
      <c r="G130" s="34"/>
      <c r="H130" s="34"/>
      <c r="I130" s="187"/>
      <c r="J130" s="34"/>
      <c r="K130" s="34"/>
      <c r="L130" s="35"/>
      <c r="M130" s="188"/>
      <c r="N130" s="189"/>
      <c r="O130" s="73"/>
      <c r="P130" s="73"/>
      <c r="Q130" s="73"/>
      <c r="R130" s="73"/>
      <c r="S130" s="73"/>
      <c r="T130" s="7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5" t="s">
        <v>172</v>
      </c>
      <c r="AU130" s="15" t="s">
        <v>83</v>
      </c>
    </row>
    <row r="131" s="2" customFormat="1" ht="15.02609" customHeight="1">
      <c r="A131" s="34"/>
      <c r="B131" s="161"/>
      <c r="C131" s="162" t="s">
        <v>164</v>
      </c>
      <c r="D131" s="162" t="s">
        <v>140</v>
      </c>
      <c r="E131" s="163" t="s">
        <v>338</v>
      </c>
      <c r="F131" s="164" t="s">
        <v>324</v>
      </c>
      <c r="G131" s="165" t="s">
        <v>143</v>
      </c>
      <c r="H131" s="166">
        <v>27</v>
      </c>
      <c r="I131" s="167"/>
      <c r="J131" s="168">
        <f>ROUND(I131*H131,2)</f>
        <v>0</v>
      </c>
      <c r="K131" s="164" t="s">
        <v>144</v>
      </c>
      <c r="L131" s="35"/>
      <c r="M131" s="169" t="s">
        <v>1</v>
      </c>
      <c r="N131" s="170" t="s">
        <v>40</v>
      </c>
      <c r="O131" s="73"/>
      <c r="P131" s="171">
        <f>O131*H131</f>
        <v>0</v>
      </c>
      <c r="Q131" s="171">
        <v>0</v>
      </c>
      <c r="R131" s="171">
        <f>Q131*H131</f>
        <v>0</v>
      </c>
      <c r="S131" s="171">
        <v>0</v>
      </c>
      <c r="T131" s="17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3" t="s">
        <v>145</v>
      </c>
      <c r="AT131" s="173" t="s">
        <v>140</v>
      </c>
      <c r="AU131" s="173" t="s">
        <v>83</v>
      </c>
      <c r="AY131" s="15" t="s">
        <v>139</v>
      </c>
      <c r="BE131" s="174">
        <f>IF(N131="základní",J131,0)</f>
        <v>0</v>
      </c>
      <c r="BF131" s="174">
        <f>IF(N131="snížená",J131,0)</f>
        <v>0</v>
      </c>
      <c r="BG131" s="174">
        <f>IF(N131="zákl. přenesená",J131,0)</f>
        <v>0</v>
      </c>
      <c r="BH131" s="174">
        <f>IF(N131="sníž. přenesená",J131,0)</f>
        <v>0</v>
      </c>
      <c r="BI131" s="174">
        <f>IF(N131="nulová",J131,0)</f>
        <v>0</v>
      </c>
      <c r="BJ131" s="15" t="s">
        <v>83</v>
      </c>
      <c r="BK131" s="174">
        <f>ROUND(I131*H131,2)</f>
        <v>0</v>
      </c>
      <c r="BL131" s="15" t="s">
        <v>145</v>
      </c>
      <c r="BM131" s="173" t="s">
        <v>339</v>
      </c>
    </row>
    <row r="132" s="2" customFormat="1" ht="21.28696" customHeight="1">
      <c r="A132" s="34"/>
      <c r="B132" s="161"/>
      <c r="C132" s="162" t="s">
        <v>168</v>
      </c>
      <c r="D132" s="162" t="s">
        <v>140</v>
      </c>
      <c r="E132" s="163" t="s">
        <v>184</v>
      </c>
      <c r="F132" s="164" t="s">
        <v>185</v>
      </c>
      <c r="G132" s="165" t="s">
        <v>143</v>
      </c>
      <c r="H132" s="166">
        <v>31</v>
      </c>
      <c r="I132" s="167"/>
      <c r="J132" s="168">
        <f>ROUND(I132*H132,2)</f>
        <v>0</v>
      </c>
      <c r="K132" s="164" t="s">
        <v>144</v>
      </c>
      <c r="L132" s="35"/>
      <c r="M132" s="169" t="s">
        <v>1</v>
      </c>
      <c r="N132" s="170" t="s">
        <v>40</v>
      </c>
      <c r="O132" s="73"/>
      <c r="P132" s="171">
        <f>O132*H132</f>
        <v>0</v>
      </c>
      <c r="Q132" s="171">
        <v>0</v>
      </c>
      <c r="R132" s="171">
        <f>Q132*H132</f>
        <v>0</v>
      </c>
      <c r="S132" s="171">
        <v>0</v>
      </c>
      <c r="T132" s="17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3" t="s">
        <v>145</v>
      </c>
      <c r="AT132" s="173" t="s">
        <v>140</v>
      </c>
      <c r="AU132" s="173" t="s">
        <v>83</v>
      </c>
      <c r="AY132" s="15" t="s">
        <v>139</v>
      </c>
      <c r="BE132" s="174">
        <f>IF(N132="základní",J132,0)</f>
        <v>0</v>
      </c>
      <c r="BF132" s="174">
        <f>IF(N132="snížená",J132,0)</f>
        <v>0</v>
      </c>
      <c r="BG132" s="174">
        <f>IF(N132="zákl. přenesená",J132,0)</f>
        <v>0</v>
      </c>
      <c r="BH132" s="174">
        <f>IF(N132="sníž. přenesená",J132,0)</f>
        <v>0</v>
      </c>
      <c r="BI132" s="174">
        <f>IF(N132="nulová",J132,0)</f>
        <v>0</v>
      </c>
      <c r="BJ132" s="15" t="s">
        <v>83</v>
      </c>
      <c r="BK132" s="174">
        <f>ROUND(I132*H132,2)</f>
        <v>0</v>
      </c>
      <c r="BL132" s="15" t="s">
        <v>145</v>
      </c>
      <c r="BM132" s="173" t="s">
        <v>340</v>
      </c>
    </row>
    <row r="133" s="2" customFormat="1" ht="95.7913" customHeight="1">
      <c r="A133" s="34"/>
      <c r="B133" s="161"/>
      <c r="C133" s="162" t="s">
        <v>174</v>
      </c>
      <c r="D133" s="162" t="s">
        <v>140</v>
      </c>
      <c r="E133" s="163" t="s">
        <v>188</v>
      </c>
      <c r="F133" s="164" t="s">
        <v>189</v>
      </c>
      <c r="G133" s="165" t="s">
        <v>143</v>
      </c>
      <c r="H133" s="166">
        <v>1</v>
      </c>
      <c r="I133" s="167"/>
      <c r="J133" s="168">
        <f>ROUND(I133*H133,2)</f>
        <v>0</v>
      </c>
      <c r="K133" s="164" t="s">
        <v>144</v>
      </c>
      <c r="L133" s="35"/>
      <c r="M133" s="169" t="s">
        <v>1</v>
      </c>
      <c r="N133" s="170" t="s">
        <v>40</v>
      </c>
      <c r="O133" s="73"/>
      <c r="P133" s="171">
        <f>O133*H133</f>
        <v>0</v>
      </c>
      <c r="Q133" s="171">
        <v>0</v>
      </c>
      <c r="R133" s="171">
        <f>Q133*H133</f>
        <v>0</v>
      </c>
      <c r="S133" s="171">
        <v>0</v>
      </c>
      <c r="T133" s="17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3" t="s">
        <v>145</v>
      </c>
      <c r="AT133" s="173" t="s">
        <v>140</v>
      </c>
      <c r="AU133" s="173" t="s">
        <v>83</v>
      </c>
      <c r="AY133" s="15" t="s">
        <v>139</v>
      </c>
      <c r="BE133" s="174">
        <f>IF(N133="základní",J133,0)</f>
        <v>0</v>
      </c>
      <c r="BF133" s="174">
        <f>IF(N133="snížená",J133,0)</f>
        <v>0</v>
      </c>
      <c r="BG133" s="174">
        <f>IF(N133="zákl. přenesená",J133,0)</f>
        <v>0</v>
      </c>
      <c r="BH133" s="174">
        <f>IF(N133="sníž. přenesená",J133,0)</f>
        <v>0</v>
      </c>
      <c r="BI133" s="174">
        <f>IF(N133="nulová",J133,0)</f>
        <v>0</v>
      </c>
      <c r="BJ133" s="15" t="s">
        <v>83</v>
      </c>
      <c r="BK133" s="174">
        <f>ROUND(I133*H133,2)</f>
        <v>0</v>
      </c>
      <c r="BL133" s="15" t="s">
        <v>145</v>
      </c>
      <c r="BM133" s="173" t="s">
        <v>341</v>
      </c>
    </row>
    <row r="134" s="2" customFormat="1">
      <c r="A134" s="34"/>
      <c r="B134" s="161"/>
      <c r="C134" s="162" t="s">
        <v>178</v>
      </c>
      <c r="D134" s="162" t="s">
        <v>140</v>
      </c>
      <c r="E134" s="163" t="s">
        <v>252</v>
      </c>
      <c r="F134" s="164" t="s">
        <v>253</v>
      </c>
      <c r="G134" s="165" t="s">
        <v>143</v>
      </c>
      <c r="H134" s="166">
        <v>1</v>
      </c>
      <c r="I134" s="167"/>
      <c r="J134" s="168">
        <f>ROUND(I134*H134,2)</f>
        <v>0</v>
      </c>
      <c r="K134" s="164" t="s">
        <v>144</v>
      </c>
      <c r="L134" s="35"/>
      <c r="M134" s="169" t="s">
        <v>1</v>
      </c>
      <c r="N134" s="170" t="s">
        <v>40</v>
      </c>
      <c r="O134" s="73"/>
      <c r="P134" s="171">
        <f>O134*H134</f>
        <v>0</v>
      </c>
      <c r="Q134" s="171">
        <v>0</v>
      </c>
      <c r="R134" s="171">
        <f>Q134*H134</f>
        <v>0</v>
      </c>
      <c r="S134" s="171">
        <v>0</v>
      </c>
      <c r="T134" s="172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3" t="s">
        <v>145</v>
      </c>
      <c r="AT134" s="173" t="s">
        <v>140</v>
      </c>
      <c r="AU134" s="173" t="s">
        <v>83</v>
      </c>
      <c r="AY134" s="15" t="s">
        <v>139</v>
      </c>
      <c r="BE134" s="174">
        <f>IF(N134="základní",J134,0)</f>
        <v>0</v>
      </c>
      <c r="BF134" s="174">
        <f>IF(N134="snížená",J134,0)</f>
        <v>0</v>
      </c>
      <c r="BG134" s="174">
        <f>IF(N134="zákl. přenesená",J134,0)</f>
        <v>0</v>
      </c>
      <c r="BH134" s="174">
        <f>IF(N134="sníž. přenesená",J134,0)</f>
        <v>0</v>
      </c>
      <c r="BI134" s="174">
        <f>IF(N134="nulová",J134,0)</f>
        <v>0</v>
      </c>
      <c r="BJ134" s="15" t="s">
        <v>83</v>
      </c>
      <c r="BK134" s="174">
        <f>ROUND(I134*H134,2)</f>
        <v>0</v>
      </c>
      <c r="BL134" s="15" t="s">
        <v>145</v>
      </c>
      <c r="BM134" s="173" t="s">
        <v>342</v>
      </c>
    </row>
    <row r="135" s="11" customFormat="1" ht="25.92" customHeight="1">
      <c r="A135" s="11"/>
      <c r="B135" s="150"/>
      <c r="C135" s="11"/>
      <c r="D135" s="151" t="s">
        <v>74</v>
      </c>
      <c r="E135" s="152" t="s">
        <v>191</v>
      </c>
      <c r="F135" s="152" t="s">
        <v>192</v>
      </c>
      <c r="G135" s="11"/>
      <c r="H135" s="11"/>
      <c r="I135" s="153"/>
      <c r="J135" s="154">
        <f>BK135</f>
        <v>0</v>
      </c>
      <c r="K135" s="11"/>
      <c r="L135" s="150"/>
      <c r="M135" s="155"/>
      <c r="N135" s="156"/>
      <c r="O135" s="156"/>
      <c r="P135" s="157">
        <f>SUM(P136:P138)</f>
        <v>0</v>
      </c>
      <c r="Q135" s="156"/>
      <c r="R135" s="157">
        <f>SUM(R136:R138)</f>
        <v>0</v>
      </c>
      <c r="S135" s="156"/>
      <c r="T135" s="158">
        <f>SUM(T136:T138)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151" t="s">
        <v>160</v>
      </c>
      <c r="AT135" s="159" t="s">
        <v>74</v>
      </c>
      <c r="AU135" s="159" t="s">
        <v>75</v>
      </c>
      <c r="AY135" s="151" t="s">
        <v>139</v>
      </c>
      <c r="BK135" s="160">
        <f>SUM(BK136:BK138)</f>
        <v>0</v>
      </c>
    </row>
    <row r="136" s="2" customFormat="1" ht="21.28696" customHeight="1">
      <c r="A136" s="34"/>
      <c r="B136" s="161"/>
      <c r="C136" s="162" t="s">
        <v>183</v>
      </c>
      <c r="D136" s="162" t="s">
        <v>140</v>
      </c>
      <c r="E136" s="163" t="s">
        <v>194</v>
      </c>
      <c r="F136" s="164" t="s">
        <v>195</v>
      </c>
      <c r="G136" s="165" t="s">
        <v>196</v>
      </c>
      <c r="H136" s="190"/>
      <c r="I136" s="167"/>
      <c r="J136" s="168">
        <f>ROUND(I136*H136,2)</f>
        <v>0</v>
      </c>
      <c r="K136" s="164" t="s">
        <v>144</v>
      </c>
      <c r="L136" s="35"/>
      <c r="M136" s="169" t="s">
        <v>1</v>
      </c>
      <c r="N136" s="170" t="s">
        <v>40</v>
      </c>
      <c r="O136" s="73"/>
      <c r="P136" s="171">
        <f>O136*H136</f>
        <v>0</v>
      </c>
      <c r="Q136" s="171">
        <v>0</v>
      </c>
      <c r="R136" s="171">
        <f>Q136*H136</f>
        <v>0</v>
      </c>
      <c r="S136" s="171">
        <v>0</v>
      </c>
      <c r="T136" s="17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3" t="s">
        <v>138</v>
      </c>
      <c r="AT136" s="173" t="s">
        <v>140</v>
      </c>
      <c r="AU136" s="173" t="s">
        <v>83</v>
      </c>
      <c r="AY136" s="15" t="s">
        <v>139</v>
      </c>
      <c r="BE136" s="174">
        <f>IF(N136="základní",J136,0)</f>
        <v>0</v>
      </c>
      <c r="BF136" s="174">
        <f>IF(N136="snížená",J136,0)</f>
        <v>0</v>
      </c>
      <c r="BG136" s="174">
        <f>IF(N136="zákl. přenesená",J136,0)</f>
        <v>0</v>
      </c>
      <c r="BH136" s="174">
        <f>IF(N136="sníž. přenesená",J136,0)</f>
        <v>0</v>
      </c>
      <c r="BI136" s="174">
        <f>IF(N136="nulová",J136,0)</f>
        <v>0</v>
      </c>
      <c r="BJ136" s="15" t="s">
        <v>83</v>
      </c>
      <c r="BK136" s="174">
        <f>ROUND(I136*H136,2)</f>
        <v>0</v>
      </c>
      <c r="BL136" s="15" t="s">
        <v>138</v>
      </c>
      <c r="BM136" s="173" t="s">
        <v>343</v>
      </c>
    </row>
    <row r="137" s="2" customFormat="1" ht="15.02609" customHeight="1">
      <c r="A137" s="34"/>
      <c r="B137" s="161"/>
      <c r="C137" s="162" t="s">
        <v>187</v>
      </c>
      <c r="D137" s="162" t="s">
        <v>140</v>
      </c>
      <c r="E137" s="163" t="s">
        <v>199</v>
      </c>
      <c r="F137" s="164" t="s">
        <v>200</v>
      </c>
      <c r="G137" s="165" t="s">
        <v>201</v>
      </c>
      <c r="H137" s="166">
        <v>1</v>
      </c>
      <c r="I137" s="167"/>
      <c r="J137" s="168">
        <f>ROUND(I137*H137,2)</f>
        <v>0</v>
      </c>
      <c r="K137" s="164" t="s">
        <v>144</v>
      </c>
      <c r="L137" s="35"/>
      <c r="M137" s="169" t="s">
        <v>1</v>
      </c>
      <c r="N137" s="170" t="s">
        <v>40</v>
      </c>
      <c r="O137" s="73"/>
      <c r="P137" s="171">
        <f>O137*H137</f>
        <v>0</v>
      </c>
      <c r="Q137" s="171">
        <v>0</v>
      </c>
      <c r="R137" s="171">
        <f>Q137*H137</f>
        <v>0</v>
      </c>
      <c r="S137" s="171">
        <v>0</v>
      </c>
      <c r="T137" s="17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3" t="s">
        <v>138</v>
      </c>
      <c r="AT137" s="173" t="s">
        <v>140</v>
      </c>
      <c r="AU137" s="173" t="s">
        <v>83</v>
      </c>
      <c r="AY137" s="15" t="s">
        <v>139</v>
      </c>
      <c r="BE137" s="174">
        <f>IF(N137="základní",J137,0)</f>
        <v>0</v>
      </c>
      <c r="BF137" s="174">
        <f>IF(N137="snížená",J137,0)</f>
        <v>0</v>
      </c>
      <c r="BG137" s="174">
        <f>IF(N137="zákl. přenesená",J137,0)</f>
        <v>0</v>
      </c>
      <c r="BH137" s="174">
        <f>IF(N137="sníž. přenesená",J137,0)</f>
        <v>0</v>
      </c>
      <c r="BI137" s="174">
        <f>IF(N137="nulová",J137,0)</f>
        <v>0</v>
      </c>
      <c r="BJ137" s="15" t="s">
        <v>83</v>
      </c>
      <c r="BK137" s="174">
        <f>ROUND(I137*H137,2)</f>
        <v>0</v>
      </c>
      <c r="BL137" s="15" t="s">
        <v>138</v>
      </c>
      <c r="BM137" s="173" t="s">
        <v>344</v>
      </c>
    </row>
    <row r="138" s="2" customFormat="1">
      <c r="A138" s="34"/>
      <c r="B138" s="35"/>
      <c r="C138" s="34"/>
      <c r="D138" s="185" t="s">
        <v>172</v>
      </c>
      <c r="E138" s="34"/>
      <c r="F138" s="186" t="s">
        <v>203</v>
      </c>
      <c r="G138" s="34"/>
      <c r="H138" s="34"/>
      <c r="I138" s="187"/>
      <c r="J138" s="34"/>
      <c r="K138" s="34"/>
      <c r="L138" s="35"/>
      <c r="M138" s="191"/>
      <c r="N138" s="192"/>
      <c r="O138" s="193"/>
      <c r="P138" s="193"/>
      <c r="Q138" s="193"/>
      <c r="R138" s="193"/>
      <c r="S138" s="193"/>
      <c r="T138" s="19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5" t="s">
        <v>172</v>
      </c>
      <c r="AU138" s="15" t="s">
        <v>83</v>
      </c>
    </row>
    <row r="139" s="2" customFormat="1" ht="6.96" customHeight="1">
      <c r="A139" s="34"/>
      <c r="B139" s="56"/>
      <c r="C139" s="57"/>
      <c r="D139" s="57"/>
      <c r="E139" s="57"/>
      <c r="F139" s="57"/>
      <c r="G139" s="57"/>
      <c r="H139" s="57"/>
      <c r="I139" s="57"/>
      <c r="J139" s="57"/>
      <c r="K139" s="57"/>
      <c r="L139" s="35"/>
      <c r="M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</sheetData>
  <autoFilter ref="C119:K13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574219" style="1" customWidth="1"/>
    <col min="2" max="2" width="1.148438" style="1" customWidth="1"/>
    <col min="3" max="3" width="4.292969" style="1" customWidth="1"/>
    <col min="4" max="4" width="4.433594" style="1" customWidth="1"/>
    <col min="5" max="5" width="17.57422" style="1" customWidth="1"/>
    <col min="6" max="6" width="52.15234" style="1" customWidth="1"/>
    <col min="7" max="7" width="7.722656" style="1" customWidth="1"/>
    <col min="8" max="8" width="14.29297" style="1" customWidth="1"/>
    <col min="9" max="9" width="16.15234" style="1" customWidth="1"/>
    <col min="10" max="10" width="22.86328" style="1" customWidth="1"/>
    <col min="11" max="11" width="22.86328" style="1" customWidth="1"/>
    <col min="12" max="12" width="9.574219" style="1" customWidth="1"/>
    <col min="13" max="13" width="11.15234" style="1" hidden="1" customWidth="1"/>
    <col min="14" max="14" width="9.140625" style="1" hidden="1"/>
    <col min="15" max="15" width="14.57422" style="1" hidden="1" customWidth="1"/>
    <col min="16" max="16" width="14.57422" style="1" hidden="1" customWidth="1"/>
    <col min="17" max="17" width="14.57422" style="1" hidden="1" customWidth="1"/>
    <col min="18" max="18" width="14.57422" style="1" hidden="1" customWidth="1"/>
    <col min="19" max="19" width="14.57422" style="1" hidden="1" customWidth="1"/>
    <col min="20" max="20" width="14.57422" style="1" hidden="1" customWidth="1"/>
    <col min="21" max="21" width="16.72266" style="1" hidden="1" customWidth="1"/>
    <col min="22" max="22" width="12.72266" style="1" customWidth="1"/>
    <col min="23" max="23" width="16.72266" style="1" customWidth="1"/>
    <col min="24" max="24" width="12.72266" style="1" customWidth="1"/>
    <col min="25" max="25" width="15.43359" style="1" customWidth="1"/>
    <col min="26" max="26" width="11.29297" style="1" customWidth="1"/>
    <col min="27" max="27" width="15.43359" style="1" customWidth="1"/>
    <col min="28" max="28" width="16.72266" style="1" customWidth="1"/>
    <col min="29" max="29" width="11.29297" style="1" customWidth="1"/>
    <col min="30" max="30" width="15.43359" style="1" customWidth="1"/>
    <col min="31" max="31" width="16.72266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103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="1" customFormat="1" ht="24.96" customHeight="1">
      <c r="B4" s="18"/>
      <c r="D4" s="19" t="s">
        <v>113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26.92174" customHeight="1">
      <c r="B7" s="18"/>
      <c r="E7" s="117" t="str">
        <f>'Rekapitulace stavby'!K6</f>
        <v>Údržba, opravy a odstraňování závad u SPS v obvodu OŘ Ostrava 2020-2023, Oprava osvětlení ON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114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5.02609" customHeight="1">
      <c r="A9" s="34"/>
      <c r="B9" s="35"/>
      <c r="C9" s="34"/>
      <c r="D9" s="34"/>
      <c r="E9" s="63" t="s">
        <v>345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8. 3. 2021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27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27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25</v>
      </c>
      <c r="J23" s="2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33</v>
      </c>
      <c r="F24" s="34"/>
      <c r="G24" s="34"/>
      <c r="H24" s="34"/>
      <c r="I24" s="28" t="s">
        <v>27</v>
      </c>
      <c r="J24" s="2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5.02609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35</v>
      </c>
      <c r="E30" s="34"/>
      <c r="F30" s="34"/>
      <c r="G30" s="34"/>
      <c r="H30" s="34"/>
      <c r="I30" s="34"/>
      <c r="J30" s="92">
        <f>ROUND(J122,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37</v>
      </c>
      <c r="G32" s="34"/>
      <c r="H32" s="34"/>
      <c r="I32" s="39" t="s">
        <v>36</v>
      </c>
      <c r="J32" s="39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39</v>
      </c>
      <c r="E33" s="28" t="s">
        <v>40</v>
      </c>
      <c r="F33" s="123">
        <f>ROUND((SUM(BE122:BE163)),  2)</f>
        <v>0</v>
      </c>
      <c r="G33" s="34"/>
      <c r="H33" s="34"/>
      <c r="I33" s="124">
        <v>0.20999999999999999</v>
      </c>
      <c r="J33" s="123">
        <f>ROUND(((SUM(BE122:BE163))*I33),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41</v>
      </c>
      <c r="F34" s="123">
        <f>ROUND((SUM(BF122:BF163)),  2)</f>
        <v>0</v>
      </c>
      <c r="G34" s="34"/>
      <c r="H34" s="34"/>
      <c r="I34" s="124">
        <v>0.14999999999999999</v>
      </c>
      <c r="J34" s="123">
        <f>ROUND(((SUM(BF122:BF163))*I34),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42</v>
      </c>
      <c r="F35" s="123">
        <f>ROUND((SUM(BG122:BG163)),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43</v>
      </c>
      <c r="F36" s="123">
        <f>ROUND((SUM(BH122:BH163)),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44</v>
      </c>
      <c r="F37" s="123">
        <f>ROUND((SUM(BI122:BI163)),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45</v>
      </c>
      <c r="E39" s="77"/>
      <c r="F39" s="77"/>
      <c r="G39" s="127" t="s">
        <v>46</v>
      </c>
      <c r="H39" s="128" t="s">
        <v>47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50</v>
      </c>
      <c r="E61" s="37"/>
      <c r="F61" s="131" t="s">
        <v>51</v>
      </c>
      <c r="G61" s="54" t="s">
        <v>50</v>
      </c>
      <c r="H61" s="37"/>
      <c r="I61" s="37"/>
      <c r="J61" s="132" t="s">
        <v>51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50</v>
      </c>
      <c r="E76" s="37"/>
      <c r="F76" s="131" t="s">
        <v>51</v>
      </c>
      <c r="G76" s="54" t="s">
        <v>50</v>
      </c>
      <c r="H76" s="37"/>
      <c r="I76" s="37"/>
      <c r="J76" s="132" t="s">
        <v>51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116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92174" customHeight="1">
      <c r="A85" s="34"/>
      <c r="B85" s="35"/>
      <c r="C85" s="34"/>
      <c r="D85" s="34"/>
      <c r="E85" s="117" t="str">
        <f>E7</f>
        <v>Údržba, opravy a odstraňování závad u SPS v obvodu OŘ Ostrava 2020-2023, Oprava osvětlení ON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114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5.02609" customHeight="1">
      <c r="A87" s="34"/>
      <c r="B87" s="35"/>
      <c r="C87" s="34"/>
      <c r="D87" s="34"/>
      <c r="E87" s="63" t="str">
        <f>E9</f>
        <v>SO07 - Oprava osvětlení VB žst. Frýdek-Místek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obvod OŘ Ostrava</v>
      </c>
      <c r="G89" s="34"/>
      <c r="H89" s="34"/>
      <c r="I89" s="28" t="s">
        <v>22</v>
      </c>
      <c r="J89" s="65" t="str">
        <f>IF(J12="","",J12)</f>
        <v>8. 3. 2021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4.92174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30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4.92174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>Ing. Martin Stacho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117</v>
      </c>
      <c r="D94" s="125"/>
      <c r="E94" s="125"/>
      <c r="F94" s="125"/>
      <c r="G94" s="125"/>
      <c r="H94" s="125"/>
      <c r="I94" s="125"/>
      <c r="J94" s="134" t="s">
        <v>118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119</v>
      </c>
      <c r="D96" s="34"/>
      <c r="E96" s="34"/>
      <c r="F96" s="34"/>
      <c r="G96" s="34"/>
      <c r="H96" s="34"/>
      <c r="I96" s="34"/>
      <c r="J96" s="92">
        <f>J122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120</v>
      </c>
    </row>
    <row r="97" s="9" customFormat="1" ht="24.96" customHeight="1">
      <c r="A97" s="9"/>
      <c r="B97" s="136"/>
      <c r="C97" s="9"/>
      <c r="D97" s="137" t="s">
        <v>300</v>
      </c>
      <c r="E97" s="138"/>
      <c r="F97" s="138"/>
      <c r="G97" s="138"/>
      <c r="H97" s="138"/>
      <c r="I97" s="138"/>
      <c r="J97" s="139">
        <f>J123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195"/>
      <c r="C98" s="12"/>
      <c r="D98" s="196" t="s">
        <v>301</v>
      </c>
      <c r="E98" s="197"/>
      <c r="F98" s="197"/>
      <c r="G98" s="197"/>
      <c r="H98" s="197"/>
      <c r="I98" s="197"/>
      <c r="J98" s="198">
        <f>J124</f>
        <v>0</v>
      </c>
      <c r="K98" s="12"/>
      <c r="L98" s="195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9" customFormat="1" ht="24.96" customHeight="1">
      <c r="A99" s="9"/>
      <c r="B99" s="136"/>
      <c r="C99" s="9"/>
      <c r="D99" s="137" t="s">
        <v>205</v>
      </c>
      <c r="E99" s="138"/>
      <c r="F99" s="138"/>
      <c r="G99" s="138"/>
      <c r="H99" s="138"/>
      <c r="I99" s="138"/>
      <c r="J99" s="139">
        <f>J127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195"/>
      <c r="C100" s="12"/>
      <c r="D100" s="196" t="s">
        <v>206</v>
      </c>
      <c r="E100" s="197"/>
      <c r="F100" s="197"/>
      <c r="G100" s="197"/>
      <c r="H100" s="197"/>
      <c r="I100" s="197"/>
      <c r="J100" s="198">
        <f>J128</f>
        <v>0</v>
      </c>
      <c r="K100" s="12"/>
      <c r="L100" s="195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9" customFormat="1" ht="24.96" customHeight="1">
      <c r="A101" s="9"/>
      <c r="B101" s="136"/>
      <c r="C101" s="9"/>
      <c r="D101" s="137" t="s">
        <v>121</v>
      </c>
      <c r="E101" s="138"/>
      <c r="F101" s="138"/>
      <c r="G101" s="138"/>
      <c r="H101" s="138"/>
      <c r="I101" s="138"/>
      <c r="J101" s="139">
        <f>J130</f>
        <v>0</v>
      </c>
      <c r="K101" s="9"/>
      <c r="L101" s="13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36"/>
      <c r="C102" s="9"/>
      <c r="D102" s="137" t="s">
        <v>122</v>
      </c>
      <c r="E102" s="138"/>
      <c r="F102" s="138"/>
      <c r="G102" s="138"/>
      <c r="H102" s="138"/>
      <c r="I102" s="138"/>
      <c r="J102" s="139">
        <f>J160</f>
        <v>0</v>
      </c>
      <c r="K102" s="9"/>
      <c r="L102" s="13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="2" customFormat="1" ht="6.96" customHeight="1">
      <c r="A108" s="34"/>
      <c r="B108" s="58"/>
      <c r="C108" s="59"/>
      <c r="D108" s="59"/>
      <c r="E108" s="59"/>
      <c r="F108" s="59"/>
      <c r="G108" s="59"/>
      <c r="H108" s="59"/>
      <c r="I108" s="59"/>
      <c r="J108" s="59"/>
      <c r="K108" s="59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4.96" customHeight="1">
      <c r="A109" s="34"/>
      <c r="B109" s="35"/>
      <c r="C109" s="19" t="s">
        <v>123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26.92174" customHeight="1">
      <c r="A112" s="34"/>
      <c r="B112" s="35"/>
      <c r="C112" s="34"/>
      <c r="D112" s="34"/>
      <c r="E112" s="117" t="str">
        <f>E7</f>
        <v>Údržba, opravy a odstraňování závad u SPS v obvodu OŘ Ostrava 2020-2023, Oprava osvětlení ON</v>
      </c>
      <c r="F112" s="28"/>
      <c r="G112" s="28"/>
      <c r="H112" s="28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114</v>
      </c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02609" customHeight="1">
      <c r="A114" s="34"/>
      <c r="B114" s="35"/>
      <c r="C114" s="34"/>
      <c r="D114" s="34"/>
      <c r="E114" s="63" t="str">
        <f>E9</f>
        <v>SO07 - Oprava osvětlení VB žst. Frýdek-Místek</v>
      </c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20</v>
      </c>
      <c r="D116" s="34"/>
      <c r="E116" s="34"/>
      <c r="F116" s="23" t="str">
        <f>F12</f>
        <v>obvod OŘ Ostrava</v>
      </c>
      <c r="G116" s="34"/>
      <c r="H116" s="34"/>
      <c r="I116" s="28" t="s">
        <v>22</v>
      </c>
      <c r="J116" s="65" t="str">
        <f>IF(J12="","",J12)</f>
        <v>8. 3. 2021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4.92174" customHeight="1">
      <c r="A118" s="34"/>
      <c r="B118" s="35"/>
      <c r="C118" s="28" t="s">
        <v>24</v>
      </c>
      <c r="D118" s="34"/>
      <c r="E118" s="34"/>
      <c r="F118" s="23" t="str">
        <f>E15</f>
        <v xml:space="preserve"> </v>
      </c>
      <c r="G118" s="34"/>
      <c r="H118" s="34"/>
      <c r="I118" s="28" t="s">
        <v>30</v>
      </c>
      <c r="J118" s="32" t="str">
        <f>E21</f>
        <v xml:space="preserve"> </v>
      </c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4.92174" customHeight="1">
      <c r="A119" s="34"/>
      <c r="B119" s="35"/>
      <c r="C119" s="28" t="s">
        <v>28</v>
      </c>
      <c r="D119" s="34"/>
      <c r="E119" s="34"/>
      <c r="F119" s="23" t="str">
        <f>IF(E18="","",E18)</f>
        <v>Vyplň údaj</v>
      </c>
      <c r="G119" s="34"/>
      <c r="H119" s="34"/>
      <c r="I119" s="28" t="s">
        <v>32</v>
      </c>
      <c r="J119" s="32" t="str">
        <f>E24</f>
        <v>Ing. Martin Stacho</v>
      </c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0.32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10" customFormat="1" ht="29.28" customHeight="1">
      <c r="A121" s="140"/>
      <c r="B121" s="141"/>
      <c r="C121" s="142" t="s">
        <v>124</v>
      </c>
      <c r="D121" s="143" t="s">
        <v>60</v>
      </c>
      <c r="E121" s="143" t="s">
        <v>56</v>
      </c>
      <c r="F121" s="143" t="s">
        <v>57</v>
      </c>
      <c r="G121" s="143" t="s">
        <v>125</v>
      </c>
      <c r="H121" s="143" t="s">
        <v>126</v>
      </c>
      <c r="I121" s="143" t="s">
        <v>127</v>
      </c>
      <c r="J121" s="143" t="s">
        <v>118</v>
      </c>
      <c r="K121" s="144" t="s">
        <v>128</v>
      </c>
      <c r="L121" s="145"/>
      <c r="M121" s="82" t="s">
        <v>1</v>
      </c>
      <c r="N121" s="83" t="s">
        <v>39</v>
      </c>
      <c r="O121" s="83" t="s">
        <v>129</v>
      </c>
      <c r="P121" s="83" t="s">
        <v>130</v>
      </c>
      <c r="Q121" s="83" t="s">
        <v>131</v>
      </c>
      <c r="R121" s="83" t="s">
        <v>132</v>
      </c>
      <c r="S121" s="83" t="s">
        <v>133</v>
      </c>
      <c r="T121" s="84" t="s">
        <v>134</v>
      </c>
      <c r="U121" s="140"/>
      <c r="V121" s="140"/>
      <c r="W121" s="140"/>
      <c r="X121" s="140"/>
      <c r="Y121" s="140"/>
      <c r="Z121" s="140"/>
      <c r="AA121" s="140"/>
      <c r="AB121" s="140"/>
      <c r="AC121" s="140"/>
      <c r="AD121" s="140"/>
      <c r="AE121" s="140"/>
    </row>
    <row r="122" s="2" customFormat="1" ht="22.8" customHeight="1">
      <c r="A122" s="34"/>
      <c r="B122" s="35"/>
      <c r="C122" s="89" t="s">
        <v>135</v>
      </c>
      <c r="D122" s="34"/>
      <c r="E122" s="34"/>
      <c r="F122" s="34"/>
      <c r="G122" s="34"/>
      <c r="H122" s="34"/>
      <c r="I122" s="34"/>
      <c r="J122" s="146">
        <f>BK122</f>
        <v>0</v>
      </c>
      <c r="K122" s="34"/>
      <c r="L122" s="35"/>
      <c r="M122" s="85"/>
      <c r="N122" s="69"/>
      <c r="O122" s="86"/>
      <c r="P122" s="147">
        <f>P123+P127+P130+P160</f>
        <v>0</v>
      </c>
      <c r="Q122" s="86"/>
      <c r="R122" s="147">
        <f>R123+R127+R130+R160</f>
        <v>0.0047999999999999996</v>
      </c>
      <c r="S122" s="86"/>
      <c r="T122" s="148">
        <f>T123+T127+T130+T160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5" t="s">
        <v>74</v>
      </c>
      <c r="AU122" s="15" t="s">
        <v>120</v>
      </c>
      <c r="BK122" s="149">
        <f>BK123+BK127+BK130+BK160</f>
        <v>0</v>
      </c>
    </row>
    <row r="123" s="11" customFormat="1" ht="25.92" customHeight="1">
      <c r="A123" s="11"/>
      <c r="B123" s="150"/>
      <c r="C123" s="11"/>
      <c r="D123" s="151" t="s">
        <v>74</v>
      </c>
      <c r="E123" s="152" t="s">
        <v>302</v>
      </c>
      <c r="F123" s="152" t="s">
        <v>303</v>
      </c>
      <c r="G123" s="11"/>
      <c r="H123" s="11"/>
      <c r="I123" s="153"/>
      <c r="J123" s="154">
        <f>BK123</f>
        <v>0</v>
      </c>
      <c r="K123" s="11"/>
      <c r="L123" s="150"/>
      <c r="M123" s="155"/>
      <c r="N123" s="156"/>
      <c r="O123" s="156"/>
      <c r="P123" s="157">
        <f>P124</f>
        <v>0</v>
      </c>
      <c r="Q123" s="156"/>
      <c r="R123" s="157">
        <f>R124</f>
        <v>0</v>
      </c>
      <c r="S123" s="156"/>
      <c r="T123" s="158">
        <f>T124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151" t="s">
        <v>83</v>
      </c>
      <c r="AT123" s="159" t="s">
        <v>74</v>
      </c>
      <c r="AU123" s="159" t="s">
        <v>75</v>
      </c>
      <c r="AY123" s="151" t="s">
        <v>139</v>
      </c>
      <c r="BK123" s="160">
        <f>BK124</f>
        <v>0</v>
      </c>
    </row>
    <row r="124" s="11" customFormat="1" ht="22.8" customHeight="1">
      <c r="A124" s="11"/>
      <c r="B124" s="150"/>
      <c r="C124" s="11"/>
      <c r="D124" s="151" t="s">
        <v>74</v>
      </c>
      <c r="E124" s="199" t="s">
        <v>178</v>
      </c>
      <c r="F124" s="199" t="s">
        <v>304</v>
      </c>
      <c r="G124" s="11"/>
      <c r="H124" s="11"/>
      <c r="I124" s="153"/>
      <c r="J124" s="200">
        <f>BK124</f>
        <v>0</v>
      </c>
      <c r="K124" s="11"/>
      <c r="L124" s="150"/>
      <c r="M124" s="155"/>
      <c r="N124" s="156"/>
      <c r="O124" s="156"/>
      <c r="P124" s="157">
        <f>SUM(P125:P126)</f>
        <v>0</v>
      </c>
      <c r="Q124" s="156"/>
      <c r="R124" s="157">
        <f>SUM(R125:R126)</f>
        <v>0</v>
      </c>
      <c r="S124" s="156"/>
      <c r="T124" s="158">
        <f>SUM(T125:T126)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151" t="s">
        <v>83</v>
      </c>
      <c r="AT124" s="159" t="s">
        <v>74</v>
      </c>
      <c r="AU124" s="159" t="s">
        <v>83</v>
      </c>
      <c r="AY124" s="151" t="s">
        <v>139</v>
      </c>
      <c r="BK124" s="160">
        <f>SUM(BK125:BK126)</f>
        <v>0</v>
      </c>
    </row>
    <row r="125" s="2" customFormat="1" ht="42.57392" customHeight="1">
      <c r="A125" s="34"/>
      <c r="B125" s="161"/>
      <c r="C125" s="162" t="s">
        <v>83</v>
      </c>
      <c r="D125" s="162" t="s">
        <v>140</v>
      </c>
      <c r="E125" s="163" t="s">
        <v>305</v>
      </c>
      <c r="F125" s="164" t="s">
        <v>306</v>
      </c>
      <c r="G125" s="165" t="s">
        <v>143</v>
      </c>
      <c r="H125" s="166">
        <v>1</v>
      </c>
      <c r="I125" s="167"/>
      <c r="J125" s="168">
        <f>ROUND(I125*H125,2)</f>
        <v>0</v>
      </c>
      <c r="K125" s="164" t="s">
        <v>144</v>
      </c>
      <c r="L125" s="35"/>
      <c r="M125" s="169" t="s">
        <v>1</v>
      </c>
      <c r="N125" s="170" t="s">
        <v>40</v>
      </c>
      <c r="O125" s="73"/>
      <c r="P125" s="171">
        <f>O125*H125</f>
        <v>0</v>
      </c>
      <c r="Q125" s="171">
        <v>0</v>
      </c>
      <c r="R125" s="171">
        <f>Q125*H125</f>
        <v>0</v>
      </c>
      <c r="S125" s="171">
        <v>0</v>
      </c>
      <c r="T125" s="17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3" t="s">
        <v>138</v>
      </c>
      <c r="AT125" s="173" t="s">
        <v>140</v>
      </c>
      <c r="AU125" s="173" t="s">
        <v>85</v>
      </c>
      <c r="AY125" s="15" t="s">
        <v>139</v>
      </c>
      <c r="BE125" s="174">
        <f>IF(N125="základní",J125,0)</f>
        <v>0</v>
      </c>
      <c r="BF125" s="174">
        <f>IF(N125="snížená",J125,0)</f>
        <v>0</v>
      </c>
      <c r="BG125" s="174">
        <f>IF(N125="zákl. přenesená",J125,0)</f>
        <v>0</v>
      </c>
      <c r="BH125" s="174">
        <f>IF(N125="sníž. přenesená",J125,0)</f>
        <v>0</v>
      </c>
      <c r="BI125" s="174">
        <f>IF(N125="nulová",J125,0)</f>
        <v>0</v>
      </c>
      <c r="BJ125" s="15" t="s">
        <v>83</v>
      </c>
      <c r="BK125" s="174">
        <f>ROUND(I125*H125,2)</f>
        <v>0</v>
      </c>
      <c r="BL125" s="15" t="s">
        <v>138</v>
      </c>
      <c r="BM125" s="173" t="s">
        <v>346</v>
      </c>
    </row>
    <row r="126" s="2" customFormat="1" ht="42.57392" customHeight="1">
      <c r="A126" s="34"/>
      <c r="B126" s="161"/>
      <c r="C126" s="162" t="s">
        <v>85</v>
      </c>
      <c r="D126" s="162" t="s">
        <v>140</v>
      </c>
      <c r="E126" s="163" t="s">
        <v>308</v>
      </c>
      <c r="F126" s="164" t="s">
        <v>309</v>
      </c>
      <c r="G126" s="165" t="s">
        <v>143</v>
      </c>
      <c r="H126" s="166">
        <v>1</v>
      </c>
      <c r="I126" s="167"/>
      <c r="J126" s="168">
        <f>ROUND(I126*H126,2)</f>
        <v>0</v>
      </c>
      <c r="K126" s="164" t="s">
        <v>144</v>
      </c>
      <c r="L126" s="35"/>
      <c r="M126" s="169" t="s">
        <v>1</v>
      </c>
      <c r="N126" s="170" t="s">
        <v>40</v>
      </c>
      <c r="O126" s="73"/>
      <c r="P126" s="171">
        <f>O126*H126</f>
        <v>0</v>
      </c>
      <c r="Q126" s="171">
        <v>0</v>
      </c>
      <c r="R126" s="171">
        <f>Q126*H126</f>
        <v>0</v>
      </c>
      <c r="S126" s="171">
        <v>0</v>
      </c>
      <c r="T126" s="172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3" t="s">
        <v>138</v>
      </c>
      <c r="AT126" s="173" t="s">
        <v>140</v>
      </c>
      <c r="AU126" s="173" t="s">
        <v>85</v>
      </c>
      <c r="AY126" s="15" t="s">
        <v>139</v>
      </c>
      <c r="BE126" s="174">
        <f>IF(N126="základní",J126,0)</f>
        <v>0</v>
      </c>
      <c r="BF126" s="174">
        <f>IF(N126="snížená",J126,0)</f>
        <v>0</v>
      </c>
      <c r="BG126" s="174">
        <f>IF(N126="zákl. přenesená",J126,0)</f>
        <v>0</v>
      </c>
      <c r="BH126" s="174">
        <f>IF(N126="sníž. přenesená",J126,0)</f>
        <v>0</v>
      </c>
      <c r="BI126" s="174">
        <f>IF(N126="nulová",J126,0)</f>
        <v>0</v>
      </c>
      <c r="BJ126" s="15" t="s">
        <v>83</v>
      </c>
      <c r="BK126" s="174">
        <f>ROUND(I126*H126,2)</f>
        <v>0</v>
      </c>
      <c r="BL126" s="15" t="s">
        <v>138</v>
      </c>
      <c r="BM126" s="173" t="s">
        <v>347</v>
      </c>
    </row>
    <row r="127" s="11" customFormat="1" ht="25.92" customHeight="1">
      <c r="A127" s="11"/>
      <c r="B127" s="150"/>
      <c r="C127" s="11"/>
      <c r="D127" s="151" t="s">
        <v>74</v>
      </c>
      <c r="E127" s="152" t="s">
        <v>207</v>
      </c>
      <c r="F127" s="152" t="s">
        <v>208</v>
      </c>
      <c r="G127" s="11"/>
      <c r="H127" s="11"/>
      <c r="I127" s="153"/>
      <c r="J127" s="154">
        <f>BK127</f>
        <v>0</v>
      </c>
      <c r="K127" s="11"/>
      <c r="L127" s="150"/>
      <c r="M127" s="155"/>
      <c r="N127" s="156"/>
      <c r="O127" s="156"/>
      <c r="P127" s="157">
        <f>P128</f>
        <v>0</v>
      </c>
      <c r="Q127" s="156"/>
      <c r="R127" s="157">
        <f>R128</f>
        <v>0.0047999999999999996</v>
      </c>
      <c r="S127" s="156"/>
      <c r="T127" s="158">
        <f>T128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151" t="s">
        <v>85</v>
      </c>
      <c r="AT127" s="159" t="s">
        <v>74</v>
      </c>
      <c r="AU127" s="159" t="s">
        <v>75</v>
      </c>
      <c r="AY127" s="151" t="s">
        <v>139</v>
      </c>
      <c r="BK127" s="160">
        <f>BK128</f>
        <v>0</v>
      </c>
    </row>
    <row r="128" s="11" customFormat="1" ht="22.8" customHeight="1">
      <c r="A128" s="11"/>
      <c r="B128" s="150"/>
      <c r="C128" s="11"/>
      <c r="D128" s="151" t="s">
        <v>74</v>
      </c>
      <c r="E128" s="199" t="s">
        <v>209</v>
      </c>
      <c r="F128" s="199" t="s">
        <v>210</v>
      </c>
      <c r="G128" s="11"/>
      <c r="H128" s="11"/>
      <c r="I128" s="153"/>
      <c r="J128" s="200">
        <f>BK128</f>
        <v>0</v>
      </c>
      <c r="K128" s="11"/>
      <c r="L128" s="150"/>
      <c r="M128" s="155"/>
      <c r="N128" s="156"/>
      <c r="O128" s="156"/>
      <c r="P128" s="157">
        <f>P129</f>
        <v>0</v>
      </c>
      <c r="Q128" s="156"/>
      <c r="R128" s="157">
        <f>R129</f>
        <v>0.0047999999999999996</v>
      </c>
      <c r="S128" s="156"/>
      <c r="T128" s="158">
        <f>T129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151" t="s">
        <v>85</v>
      </c>
      <c r="AT128" s="159" t="s">
        <v>74</v>
      </c>
      <c r="AU128" s="159" t="s">
        <v>83</v>
      </c>
      <c r="AY128" s="151" t="s">
        <v>139</v>
      </c>
      <c r="BK128" s="160">
        <f>BK129</f>
        <v>0</v>
      </c>
    </row>
    <row r="129" s="2" customFormat="1" ht="31.93044" customHeight="1">
      <c r="A129" s="34"/>
      <c r="B129" s="161"/>
      <c r="C129" s="162" t="s">
        <v>348</v>
      </c>
      <c r="D129" s="162" t="s">
        <v>140</v>
      </c>
      <c r="E129" s="163" t="s">
        <v>212</v>
      </c>
      <c r="F129" s="164" t="s">
        <v>213</v>
      </c>
      <c r="G129" s="165" t="s">
        <v>143</v>
      </c>
      <c r="H129" s="166">
        <v>1</v>
      </c>
      <c r="I129" s="167"/>
      <c r="J129" s="168">
        <f>ROUND(I129*H129,2)</f>
        <v>0</v>
      </c>
      <c r="K129" s="164" t="s">
        <v>214</v>
      </c>
      <c r="L129" s="35"/>
      <c r="M129" s="169" t="s">
        <v>1</v>
      </c>
      <c r="N129" s="170" t="s">
        <v>40</v>
      </c>
      <c r="O129" s="73"/>
      <c r="P129" s="171">
        <f>O129*H129</f>
        <v>0</v>
      </c>
      <c r="Q129" s="171">
        <v>0.0047999999999999996</v>
      </c>
      <c r="R129" s="171">
        <f>Q129*H129</f>
        <v>0.0047999999999999996</v>
      </c>
      <c r="S129" s="171">
        <v>0</v>
      </c>
      <c r="T129" s="17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3" t="s">
        <v>215</v>
      </c>
      <c r="AT129" s="173" t="s">
        <v>140</v>
      </c>
      <c r="AU129" s="173" t="s">
        <v>85</v>
      </c>
      <c r="AY129" s="15" t="s">
        <v>139</v>
      </c>
      <c r="BE129" s="174">
        <f>IF(N129="základní",J129,0)</f>
        <v>0</v>
      </c>
      <c r="BF129" s="174">
        <f>IF(N129="snížená",J129,0)</f>
        <v>0</v>
      </c>
      <c r="BG129" s="174">
        <f>IF(N129="zákl. přenesená",J129,0)</f>
        <v>0</v>
      </c>
      <c r="BH129" s="174">
        <f>IF(N129="sníž. přenesená",J129,0)</f>
        <v>0</v>
      </c>
      <c r="BI129" s="174">
        <f>IF(N129="nulová",J129,0)</f>
        <v>0</v>
      </c>
      <c r="BJ129" s="15" t="s">
        <v>83</v>
      </c>
      <c r="BK129" s="174">
        <f>ROUND(I129*H129,2)</f>
        <v>0</v>
      </c>
      <c r="BL129" s="15" t="s">
        <v>215</v>
      </c>
      <c r="BM129" s="173" t="s">
        <v>349</v>
      </c>
    </row>
    <row r="130" s="11" customFormat="1" ht="25.92" customHeight="1">
      <c r="A130" s="11"/>
      <c r="B130" s="150"/>
      <c r="C130" s="11"/>
      <c r="D130" s="151" t="s">
        <v>74</v>
      </c>
      <c r="E130" s="152" t="s">
        <v>136</v>
      </c>
      <c r="F130" s="152" t="s">
        <v>137</v>
      </c>
      <c r="G130" s="11"/>
      <c r="H130" s="11"/>
      <c r="I130" s="153"/>
      <c r="J130" s="154">
        <f>BK130</f>
        <v>0</v>
      </c>
      <c r="K130" s="11"/>
      <c r="L130" s="150"/>
      <c r="M130" s="155"/>
      <c r="N130" s="156"/>
      <c r="O130" s="156"/>
      <c r="P130" s="157">
        <f>SUM(P131:P159)</f>
        <v>0</v>
      </c>
      <c r="Q130" s="156"/>
      <c r="R130" s="157">
        <f>SUM(R131:R159)</f>
        <v>0</v>
      </c>
      <c r="S130" s="156"/>
      <c r="T130" s="158">
        <f>SUM(T131:T159)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151" t="s">
        <v>138</v>
      </c>
      <c r="AT130" s="159" t="s">
        <v>74</v>
      </c>
      <c r="AU130" s="159" t="s">
        <v>75</v>
      </c>
      <c r="AY130" s="151" t="s">
        <v>139</v>
      </c>
      <c r="BK130" s="160">
        <f>SUM(BK131:BK159)</f>
        <v>0</v>
      </c>
    </row>
    <row r="131" s="2" customFormat="1" ht="53.21739" customHeight="1">
      <c r="A131" s="34"/>
      <c r="B131" s="161"/>
      <c r="C131" s="162" t="s">
        <v>350</v>
      </c>
      <c r="D131" s="162" t="s">
        <v>140</v>
      </c>
      <c r="E131" s="163" t="s">
        <v>351</v>
      </c>
      <c r="F131" s="164" t="s">
        <v>352</v>
      </c>
      <c r="G131" s="165" t="s">
        <v>155</v>
      </c>
      <c r="H131" s="166">
        <v>6</v>
      </c>
      <c r="I131" s="167"/>
      <c r="J131" s="168">
        <f>ROUND(I131*H131,2)</f>
        <v>0</v>
      </c>
      <c r="K131" s="164" t="s">
        <v>144</v>
      </c>
      <c r="L131" s="35"/>
      <c r="M131" s="169" t="s">
        <v>1</v>
      </c>
      <c r="N131" s="170" t="s">
        <v>40</v>
      </c>
      <c r="O131" s="73"/>
      <c r="P131" s="171">
        <f>O131*H131</f>
        <v>0</v>
      </c>
      <c r="Q131" s="171">
        <v>0</v>
      </c>
      <c r="R131" s="171">
        <f>Q131*H131</f>
        <v>0</v>
      </c>
      <c r="S131" s="171">
        <v>0</v>
      </c>
      <c r="T131" s="17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3" t="s">
        <v>145</v>
      </c>
      <c r="AT131" s="173" t="s">
        <v>140</v>
      </c>
      <c r="AU131" s="173" t="s">
        <v>83</v>
      </c>
      <c r="AY131" s="15" t="s">
        <v>139</v>
      </c>
      <c r="BE131" s="174">
        <f>IF(N131="základní",J131,0)</f>
        <v>0</v>
      </c>
      <c r="BF131" s="174">
        <f>IF(N131="snížená",J131,0)</f>
        <v>0</v>
      </c>
      <c r="BG131" s="174">
        <f>IF(N131="zákl. přenesená",J131,0)</f>
        <v>0</v>
      </c>
      <c r="BH131" s="174">
        <f>IF(N131="sníž. přenesená",J131,0)</f>
        <v>0</v>
      </c>
      <c r="BI131" s="174">
        <f>IF(N131="nulová",J131,0)</f>
        <v>0</v>
      </c>
      <c r="BJ131" s="15" t="s">
        <v>83</v>
      </c>
      <c r="BK131" s="174">
        <f>ROUND(I131*H131,2)</f>
        <v>0</v>
      </c>
      <c r="BL131" s="15" t="s">
        <v>145</v>
      </c>
      <c r="BM131" s="173" t="s">
        <v>353</v>
      </c>
    </row>
    <row r="132" s="2" customFormat="1">
      <c r="A132" s="34"/>
      <c r="B132" s="161"/>
      <c r="C132" s="175" t="s">
        <v>354</v>
      </c>
      <c r="D132" s="175" t="s">
        <v>147</v>
      </c>
      <c r="E132" s="176" t="s">
        <v>355</v>
      </c>
      <c r="F132" s="177" t="s">
        <v>356</v>
      </c>
      <c r="G132" s="178" t="s">
        <v>155</v>
      </c>
      <c r="H132" s="179">
        <v>6</v>
      </c>
      <c r="I132" s="180"/>
      <c r="J132" s="181">
        <f>ROUND(I132*H132,2)</f>
        <v>0</v>
      </c>
      <c r="K132" s="177" t="s">
        <v>144</v>
      </c>
      <c r="L132" s="182"/>
      <c r="M132" s="183" t="s">
        <v>1</v>
      </c>
      <c r="N132" s="184" t="s">
        <v>40</v>
      </c>
      <c r="O132" s="73"/>
      <c r="P132" s="171">
        <f>O132*H132</f>
        <v>0</v>
      </c>
      <c r="Q132" s="171">
        <v>0</v>
      </c>
      <c r="R132" s="171">
        <f>Q132*H132</f>
        <v>0</v>
      </c>
      <c r="S132" s="171">
        <v>0</v>
      </c>
      <c r="T132" s="17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3" t="s">
        <v>150</v>
      </c>
      <c r="AT132" s="173" t="s">
        <v>147</v>
      </c>
      <c r="AU132" s="173" t="s">
        <v>83</v>
      </c>
      <c r="AY132" s="15" t="s">
        <v>139</v>
      </c>
      <c r="BE132" s="174">
        <f>IF(N132="základní",J132,0)</f>
        <v>0</v>
      </c>
      <c r="BF132" s="174">
        <f>IF(N132="snížená",J132,0)</f>
        <v>0</v>
      </c>
      <c r="BG132" s="174">
        <f>IF(N132="zákl. přenesená",J132,0)</f>
        <v>0</v>
      </c>
      <c r="BH132" s="174">
        <f>IF(N132="sníž. přenesená",J132,0)</f>
        <v>0</v>
      </c>
      <c r="BI132" s="174">
        <f>IF(N132="nulová",J132,0)</f>
        <v>0</v>
      </c>
      <c r="BJ132" s="15" t="s">
        <v>83</v>
      </c>
      <c r="BK132" s="174">
        <f>ROUND(I132*H132,2)</f>
        <v>0</v>
      </c>
      <c r="BL132" s="15" t="s">
        <v>150</v>
      </c>
      <c r="BM132" s="173" t="s">
        <v>357</v>
      </c>
    </row>
    <row r="133" s="2" customFormat="1">
      <c r="A133" s="34"/>
      <c r="B133" s="161"/>
      <c r="C133" s="162" t="s">
        <v>358</v>
      </c>
      <c r="D133" s="162" t="s">
        <v>140</v>
      </c>
      <c r="E133" s="163" t="s">
        <v>359</v>
      </c>
      <c r="F133" s="164" t="s">
        <v>360</v>
      </c>
      <c r="G133" s="165" t="s">
        <v>155</v>
      </c>
      <c r="H133" s="166">
        <v>40</v>
      </c>
      <c r="I133" s="167"/>
      <c r="J133" s="168">
        <f>ROUND(I133*H133,2)</f>
        <v>0</v>
      </c>
      <c r="K133" s="164" t="s">
        <v>144</v>
      </c>
      <c r="L133" s="35"/>
      <c r="M133" s="169" t="s">
        <v>1</v>
      </c>
      <c r="N133" s="170" t="s">
        <v>40</v>
      </c>
      <c r="O133" s="73"/>
      <c r="P133" s="171">
        <f>O133*H133</f>
        <v>0</v>
      </c>
      <c r="Q133" s="171">
        <v>0</v>
      </c>
      <c r="R133" s="171">
        <f>Q133*H133</f>
        <v>0</v>
      </c>
      <c r="S133" s="171">
        <v>0</v>
      </c>
      <c r="T133" s="17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3" t="s">
        <v>145</v>
      </c>
      <c r="AT133" s="173" t="s">
        <v>140</v>
      </c>
      <c r="AU133" s="173" t="s">
        <v>83</v>
      </c>
      <c r="AY133" s="15" t="s">
        <v>139</v>
      </c>
      <c r="BE133" s="174">
        <f>IF(N133="základní",J133,0)</f>
        <v>0</v>
      </c>
      <c r="BF133" s="174">
        <f>IF(N133="snížená",J133,0)</f>
        <v>0</v>
      </c>
      <c r="BG133" s="174">
        <f>IF(N133="zákl. přenesená",J133,0)</f>
        <v>0</v>
      </c>
      <c r="BH133" s="174">
        <f>IF(N133="sníž. přenesená",J133,0)</f>
        <v>0</v>
      </c>
      <c r="BI133" s="174">
        <f>IF(N133="nulová",J133,0)</f>
        <v>0</v>
      </c>
      <c r="BJ133" s="15" t="s">
        <v>83</v>
      </c>
      <c r="BK133" s="174">
        <f>ROUND(I133*H133,2)</f>
        <v>0</v>
      </c>
      <c r="BL133" s="15" t="s">
        <v>145</v>
      </c>
      <c r="BM133" s="173" t="s">
        <v>361</v>
      </c>
    </row>
    <row r="134" s="2" customFormat="1">
      <c r="A134" s="34"/>
      <c r="B134" s="161"/>
      <c r="C134" s="175" t="s">
        <v>362</v>
      </c>
      <c r="D134" s="175" t="s">
        <v>147</v>
      </c>
      <c r="E134" s="176" t="s">
        <v>363</v>
      </c>
      <c r="F134" s="177" t="s">
        <v>364</v>
      </c>
      <c r="G134" s="178" t="s">
        <v>143</v>
      </c>
      <c r="H134" s="179">
        <v>40</v>
      </c>
      <c r="I134" s="180"/>
      <c r="J134" s="181">
        <f>ROUND(I134*H134,2)</f>
        <v>0</v>
      </c>
      <c r="K134" s="177" t="s">
        <v>144</v>
      </c>
      <c r="L134" s="182"/>
      <c r="M134" s="183" t="s">
        <v>1</v>
      </c>
      <c r="N134" s="184" t="s">
        <v>40</v>
      </c>
      <c r="O134" s="73"/>
      <c r="P134" s="171">
        <f>O134*H134</f>
        <v>0</v>
      </c>
      <c r="Q134" s="171">
        <v>0</v>
      </c>
      <c r="R134" s="171">
        <f>Q134*H134</f>
        <v>0</v>
      </c>
      <c r="S134" s="171">
        <v>0</v>
      </c>
      <c r="T134" s="172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3" t="s">
        <v>150</v>
      </c>
      <c r="AT134" s="173" t="s">
        <v>147</v>
      </c>
      <c r="AU134" s="173" t="s">
        <v>83</v>
      </c>
      <c r="AY134" s="15" t="s">
        <v>139</v>
      </c>
      <c r="BE134" s="174">
        <f>IF(N134="základní",J134,0)</f>
        <v>0</v>
      </c>
      <c r="BF134" s="174">
        <f>IF(N134="snížená",J134,0)</f>
        <v>0</v>
      </c>
      <c r="BG134" s="174">
        <f>IF(N134="zákl. přenesená",J134,0)</f>
        <v>0</v>
      </c>
      <c r="BH134" s="174">
        <f>IF(N134="sníž. přenesená",J134,0)</f>
        <v>0</v>
      </c>
      <c r="BI134" s="174">
        <f>IF(N134="nulová",J134,0)</f>
        <v>0</v>
      </c>
      <c r="BJ134" s="15" t="s">
        <v>83</v>
      </c>
      <c r="BK134" s="174">
        <f>ROUND(I134*H134,2)</f>
        <v>0</v>
      </c>
      <c r="BL134" s="15" t="s">
        <v>150</v>
      </c>
      <c r="BM134" s="173" t="s">
        <v>365</v>
      </c>
    </row>
    <row r="135" s="2" customFormat="1">
      <c r="A135" s="34"/>
      <c r="B135" s="161"/>
      <c r="C135" s="162" t="s">
        <v>152</v>
      </c>
      <c r="D135" s="162" t="s">
        <v>140</v>
      </c>
      <c r="E135" s="163" t="s">
        <v>141</v>
      </c>
      <c r="F135" s="164" t="s">
        <v>142</v>
      </c>
      <c r="G135" s="165" t="s">
        <v>143</v>
      </c>
      <c r="H135" s="166">
        <v>55</v>
      </c>
      <c r="I135" s="167"/>
      <c r="J135" s="168">
        <f>ROUND(I135*H135,2)</f>
        <v>0</v>
      </c>
      <c r="K135" s="164" t="s">
        <v>144</v>
      </c>
      <c r="L135" s="35"/>
      <c r="M135" s="169" t="s">
        <v>1</v>
      </c>
      <c r="N135" s="170" t="s">
        <v>40</v>
      </c>
      <c r="O135" s="73"/>
      <c r="P135" s="171">
        <f>O135*H135</f>
        <v>0</v>
      </c>
      <c r="Q135" s="171">
        <v>0</v>
      </c>
      <c r="R135" s="171">
        <f>Q135*H135</f>
        <v>0</v>
      </c>
      <c r="S135" s="171">
        <v>0</v>
      </c>
      <c r="T135" s="17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3" t="s">
        <v>145</v>
      </c>
      <c r="AT135" s="173" t="s">
        <v>140</v>
      </c>
      <c r="AU135" s="173" t="s">
        <v>83</v>
      </c>
      <c r="AY135" s="15" t="s">
        <v>139</v>
      </c>
      <c r="BE135" s="174">
        <f>IF(N135="základní",J135,0)</f>
        <v>0</v>
      </c>
      <c r="BF135" s="174">
        <f>IF(N135="snížená",J135,0)</f>
        <v>0</v>
      </c>
      <c r="BG135" s="174">
        <f>IF(N135="zákl. přenesená",J135,0)</f>
        <v>0</v>
      </c>
      <c r="BH135" s="174">
        <f>IF(N135="sníž. přenesená",J135,0)</f>
        <v>0</v>
      </c>
      <c r="BI135" s="174">
        <f>IF(N135="nulová",J135,0)</f>
        <v>0</v>
      </c>
      <c r="BJ135" s="15" t="s">
        <v>83</v>
      </c>
      <c r="BK135" s="174">
        <f>ROUND(I135*H135,2)</f>
        <v>0</v>
      </c>
      <c r="BL135" s="15" t="s">
        <v>145</v>
      </c>
      <c r="BM135" s="173" t="s">
        <v>366</v>
      </c>
    </row>
    <row r="136" s="2" customFormat="1">
      <c r="A136" s="34"/>
      <c r="B136" s="161"/>
      <c r="C136" s="175" t="s">
        <v>138</v>
      </c>
      <c r="D136" s="175" t="s">
        <v>147</v>
      </c>
      <c r="E136" s="176" t="s">
        <v>148</v>
      </c>
      <c r="F136" s="177" t="s">
        <v>149</v>
      </c>
      <c r="G136" s="178" t="s">
        <v>143</v>
      </c>
      <c r="H136" s="179">
        <v>55</v>
      </c>
      <c r="I136" s="180"/>
      <c r="J136" s="181">
        <f>ROUND(I136*H136,2)</f>
        <v>0</v>
      </c>
      <c r="K136" s="177" t="s">
        <v>144</v>
      </c>
      <c r="L136" s="182"/>
      <c r="M136" s="183" t="s">
        <v>1</v>
      </c>
      <c r="N136" s="184" t="s">
        <v>40</v>
      </c>
      <c r="O136" s="73"/>
      <c r="P136" s="171">
        <f>O136*H136</f>
        <v>0</v>
      </c>
      <c r="Q136" s="171">
        <v>0</v>
      </c>
      <c r="R136" s="171">
        <f>Q136*H136</f>
        <v>0</v>
      </c>
      <c r="S136" s="171">
        <v>0</v>
      </c>
      <c r="T136" s="17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3" t="s">
        <v>150</v>
      </c>
      <c r="AT136" s="173" t="s">
        <v>147</v>
      </c>
      <c r="AU136" s="173" t="s">
        <v>83</v>
      </c>
      <c r="AY136" s="15" t="s">
        <v>139</v>
      </c>
      <c r="BE136" s="174">
        <f>IF(N136="základní",J136,0)</f>
        <v>0</v>
      </c>
      <c r="BF136" s="174">
        <f>IF(N136="snížená",J136,0)</f>
        <v>0</v>
      </c>
      <c r="BG136" s="174">
        <f>IF(N136="zákl. přenesená",J136,0)</f>
        <v>0</v>
      </c>
      <c r="BH136" s="174">
        <f>IF(N136="sníž. přenesená",J136,0)</f>
        <v>0</v>
      </c>
      <c r="BI136" s="174">
        <f>IF(N136="nulová",J136,0)</f>
        <v>0</v>
      </c>
      <c r="BJ136" s="15" t="s">
        <v>83</v>
      </c>
      <c r="BK136" s="174">
        <f>ROUND(I136*H136,2)</f>
        <v>0</v>
      </c>
      <c r="BL136" s="15" t="s">
        <v>150</v>
      </c>
      <c r="BM136" s="173" t="s">
        <v>367</v>
      </c>
    </row>
    <row r="137" s="2" customFormat="1" ht="31.93044" customHeight="1">
      <c r="A137" s="34"/>
      <c r="B137" s="161"/>
      <c r="C137" s="162" t="s">
        <v>160</v>
      </c>
      <c r="D137" s="162" t="s">
        <v>140</v>
      </c>
      <c r="E137" s="163" t="s">
        <v>153</v>
      </c>
      <c r="F137" s="164" t="s">
        <v>154</v>
      </c>
      <c r="G137" s="165" t="s">
        <v>155</v>
      </c>
      <c r="H137" s="166">
        <v>125</v>
      </c>
      <c r="I137" s="167"/>
      <c r="J137" s="168">
        <f>ROUND(I137*H137,2)</f>
        <v>0</v>
      </c>
      <c r="K137" s="164" t="s">
        <v>144</v>
      </c>
      <c r="L137" s="35"/>
      <c r="M137" s="169" t="s">
        <v>1</v>
      </c>
      <c r="N137" s="170" t="s">
        <v>40</v>
      </c>
      <c r="O137" s="73"/>
      <c r="P137" s="171">
        <f>O137*H137</f>
        <v>0</v>
      </c>
      <c r="Q137" s="171">
        <v>0</v>
      </c>
      <c r="R137" s="171">
        <f>Q137*H137</f>
        <v>0</v>
      </c>
      <c r="S137" s="171">
        <v>0</v>
      </c>
      <c r="T137" s="17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3" t="s">
        <v>145</v>
      </c>
      <c r="AT137" s="173" t="s">
        <v>140</v>
      </c>
      <c r="AU137" s="173" t="s">
        <v>83</v>
      </c>
      <c r="AY137" s="15" t="s">
        <v>139</v>
      </c>
      <c r="BE137" s="174">
        <f>IF(N137="základní",J137,0)</f>
        <v>0</v>
      </c>
      <c r="BF137" s="174">
        <f>IF(N137="snížená",J137,0)</f>
        <v>0</v>
      </c>
      <c r="BG137" s="174">
        <f>IF(N137="zákl. přenesená",J137,0)</f>
        <v>0</v>
      </c>
      <c r="BH137" s="174">
        <f>IF(N137="sníž. přenesená",J137,0)</f>
        <v>0</v>
      </c>
      <c r="BI137" s="174">
        <f>IF(N137="nulová",J137,0)</f>
        <v>0</v>
      </c>
      <c r="BJ137" s="15" t="s">
        <v>83</v>
      </c>
      <c r="BK137" s="174">
        <f>ROUND(I137*H137,2)</f>
        <v>0</v>
      </c>
      <c r="BL137" s="15" t="s">
        <v>145</v>
      </c>
      <c r="BM137" s="173" t="s">
        <v>368</v>
      </c>
    </row>
    <row r="138" s="2" customFormat="1" ht="31.93044" customHeight="1">
      <c r="A138" s="34"/>
      <c r="B138" s="161"/>
      <c r="C138" s="175" t="s">
        <v>164</v>
      </c>
      <c r="D138" s="175" t="s">
        <v>147</v>
      </c>
      <c r="E138" s="176" t="s">
        <v>157</v>
      </c>
      <c r="F138" s="177" t="s">
        <v>158</v>
      </c>
      <c r="G138" s="178" t="s">
        <v>155</v>
      </c>
      <c r="H138" s="179">
        <v>125</v>
      </c>
      <c r="I138" s="180"/>
      <c r="J138" s="181">
        <f>ROUND(I138*H138,2)</f>
        <v>0</v>
      </c>
      <c r="K138" s="177" t="s">
        <v>144</v>
      </c>
      <c r="L138" s="182"/>
      <c r="M138" s="183" t="s">
        <v>1</v>
      </c>
      <c r="N138" s="184" t="s">
        <v>40</v>
      </c>
      <c r="O138" s="73"/>
      <c r="P138" s="171">
        <f>O138*H138</f>
        <v>0</v>
      </c>
      <c r="Q138" s="171">
        <v>0</v>
      </c>
      <c r="R138" s="171">
        <f>Q138*H138</f>
        <v>0</v>
      </c>
      <c r="S138" s="171">
        <v>0</v>
      </c>
      <c r="T138" s="172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3" t="s">
        <v>150</v>
      </c>
      <c r="AT138" s="173" t="s">
        <v>147</v>
      </c>
      <c r="AU138" s="173" t="s">
        <v>83</v>
      </c>
      <c r="AY138" s="15" t="s">
        <v>139</v>
      </c>
      <c r="BE138" s="174">
        <f>IF(N138="základní",J138,0)</f>
        <v>0</v>
      </c>
      <c r="BF138" s="174">
        <f>IF(N138="snížená",J138,0)</f>
        <v>0</v>
      </c>
      <c r="BG138" s="174">
        <f>IF(N138="zákl. přenesená",J138,0)</f>
        <v>0</v>
      </c>
      <c r="BH138" s="174">
        <f>IF(N138="sníž. přenesená",J138,0)</f>
        <v>0</v>
      </c>
      <c r="BI138" s="174">
        <f>IF(N138="nulová",J138,0)</f>
        <v>0</v>
      </c>
      <c r="BJ138" s="15" t="s">
        <v>83</v>
      </c>
      <c r="BK138" s="174">
        <f>ROUND(I138*H138,2)</f>
        <v>0</v>
      </c>
      <c r="BL138" s="15" t="s">
        <v>150</v>
      </c>
      <c r="BM138" s="173" t="s">
        <v>369</v>
      </c>
    </row>
    <row r="139" s="2" customFormat="1" ht="31.93044" customHeight="1">
      <c r="A139" s="34"/>
      <c r="B139" s="161"/>
      <c r="C139" s="162" t="s">
        <v>370</v>
      </c>
      <c r="D139" s="162" t="s">
        <v>140</v>
      </c>
      <c r="E139" s="163" t="s">
        <v>371</v>
      </c>
      <c r="F139" s="164" t="s">
        <v>372</v>
      </c>
      <c r="G139" s="165" t="s">
        <v>155</v>
      </c>
      <c r="H139" s="166">
        <v>50</v>
      </c>
      <c r="I139" s="167"/>
      <c r="J139" s="168">
        <f>ROUND(I139*H139,2)</f>
        <v>0</v>
      </c>
      <c r="K139" s="164" t="s">
        <v>144</v>
      </c>
      <c r="L139" s="35"/>
      <c r="M139" s="169" t="s">
        <v>1</v>
      </c>
      <c r="N139" s="170" t="s">
        <v>40</v>
      </c>
      <c r="O139" s="73"/>
      <c r="P139" s="171">
        <f>O139*H139</f>
        <v>0</v>
      </c>
      <c r="Q139" s="171">
        <v>0</v>
      </c>
      <c r="R139" s="171">
        <f>Q139*H139</f>
        <v>0</v>
      </c>
      <c r="S139" s="171">
        <v>0</v>
      </c>
      <c r="T139" s="17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3" t="s">
        <v>145</v>
      </c>
      <c r="AT139" s="173" t="s">
        <v>140</v>
      </c>
      <c r="AU139" s="173" t="s">
        <v>83</v>
      </c>
      <c r="AY139" s="15" t="s">
        <v>139</v>
      </c>
      <c r="BE139" s="174">
        <f>IF(N139="základní",J139,0)</f>
        <v>0</v>
      </c>
      <c r="BF139" s="174">
        <f>IF(N139="snížená",J139,0)</f>
        <v>0</v>
      </c>
      <c r="BG139" s="174">
        <f>IF(N139="zákl. přenesená",J139,0)</f>
        <v>0</v>
      </c>
      <c r="BH139" s="174">
        <f>IF(N139="sníž. přenesená",J139,0)</f>
        <v>0</v>
      </c>
      <c r="BI139" s="174">
        <f>IF(N139="nulová",J139,0)</f>
        <v>0</v>
      </c>
      <c r="BJ139" s="15" t="s">
        <v>83</v>
      </c>
      <c r="BK139" s="174">
        <f>ROUND(I139*H139,2)</f>
        <v>0</v>
      </c>
      <c r="BL139" s="15" t="s">
        <v>145</v>
      </c>
      <c r="BM139" s="173" t="s">
        <v>373</v>
      </c>
    </row>
    <row r="140" s="2" customFormat="1">
      <c r="A140" s="34"/>
      <c r="B140" s="161"/>
      <c r="C140" s="175" t="s">
        <v>7</v>
      </c>
      <c r="D140" s="175" t="s">
        <v>147</v>
      </c>
      <c r="E140" s="176" t="s">
        <v>374</v>
      </c>
      <c r="F140" s="177" t="s">
        <v>375</v>
      </c>
      <c r="G140" s="178" t="s">
        <v>155</v>
      </c>
      <c r="H140" s="179">
        <v>50</v>
      </c>
      <c r="I140" s="180"/>
      <c r="J140" s="181">
        <f>ROUND(I140*H140,2)</f>
        <v>0</v>
      </c>
      <c r="K140" s="177" t="s">
        <v>144</v>
      </c>
      <c r="L140" s="182"/>
      <c r="M140" s="183" t="s">
        <v>1</v>
      </c>
      <c r="N140" s="184" t="s">
        <v>40</v>
      </c>
      <c r="O140" s="73"/>
      <c r="P140" s="171">
        <f>O140*H140</f>
        <v>0</v>
      </c>
      <c r="Q140" s="171">
        <v>0</v>
      </c>
      <c r="R140" s="171">
        <f>Q140*H140</f>
        <v>0</v>
      </c>
      <c r="S140" s="171">
        <v>0</v>
      </c>
      <c r="T140" s="17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3" t="s">
        <v>150</v>
      </c>
      <c r="AT140" s="173" t="s">
        <v>147</v>
      </c>
      <c r="AU140" s="173" t="s">
        <v>83</v>
      </c>
      <c r="AY140" s="15" t="s">
        <v>139</v>
      </c>
      <c r="BE140" s="174">
        <f>IF(N140="základní",J140,0)</f>
        <v>0</v>
      </c>
      <c r="BF140" s="174">
        <f>IF(N140="snížená",J140,0)</f>
        <v>0</v>
      </c>
      <c r="BG140" s="174">
        <f>IF(N140="zákl. přenesená",J140,0)</f>
        <v>0</v>
      </c>
      <c r="BH140" s="174">
        <f>IF(N140="sníž. přenesená",J140,0)</f>
        <v>0</v>
      </c>
      <c r="BI140" s="174">
        <f>IF(N140="nulová",J140,0)</f>
        <v>0</v>
      </c>
      <c r="BJ140" s="15" t="s">
        <v>83</v>
      </c>
      <c r="BK140" s="174">
        <f>ROUND(I140*H140,2)</f>
        <v>0</v>
      </c>
      <c r="BL140" s="15" t="s">
        <v>150</v>
      </c>
      <c r="BM140" s="173" t="s">
        <v>376</v>
      </c>
    </row>
    <row r="141" s="2" customFormat="1" ht="74.50435" customHeight="1">
      <c r="A141" s="34"/>
      <c r="B141" s="161"/>
      <c r="C141" s="162" t="s">
        <v>168</v>
      </c>
      <c r="D141" s="162" t="s">
        <v>140</v>
      </c>
      <c r="E141" s="163" t="s">
        <v>161</v>
      </c>
      <c r="F141" s="164" t="s">
        <v>162</v>
      </c>
      <c r="G141" s="165" t="s">
        <v>143</v>
      </c>
      <c r="H141" s="166">
        <v>112</v>
      </c>
      <c r="I141" s="167"/>
      <c r="J141" s="168">
        <f>ROUND(I141*H141,2)</f>
        <v>0</v>
      </c>
      <c r="K141" s="164" t="s">
        <v>144</v>
      </c>
      <c r="L141" s="35"/>
      <c r="M141" s="169" t="s">
        <v>1</v>
      </c>
      <c r="N141" s="170" t="s">
        <v>40</v>
      </c>
      <c r="O141" s="73"/>
      <c r="P141" s="171">
        <f>O141*H141</f>
        <v>0</v>
      </c>
      <c r="Q141" s="171">
        <v>0</v>
      </c>
      <c r="R141" s="171">
        <f>Q141*H141</f>
        <v>0</v>
      </c>
      <c r="S141" s="171">
        <v>0</v>
      </c>
      <c r="T141" s="17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3" t="s">
        <v>145</v>
      </c>
      <c r="AT141" s="173" t="s">
        <v>140</v>
      </c>
      <c r="AU141" s="173" t="s">
        <v>83</v>
      </c>
      <c r="AY141" s="15" t="s">
        <v>139</v>
      </c>
      <c r="BE141" s="174">
        <f>IF(N141="základní",J141,0)</f>
        <v>0</v>
      </c>
      <c r="BF141" s="174">
        <f>IF(N141="snížená",J141,0)</f>
        <v>0</v>
      </c>
      <c r="BG141" s="174">
        <f>IF(N141="zákl. přenesená",J141,0)</f>
        <v>0</v>
      </c>
      <c r="BH141" s="174">
        <f>IF(N141="sníž. přenesená",J141,0)</f>
        <v>0</v>
      </c>
      <c r="BI141" s="174">
        <f>IF(N141="nulová",J141,0)</f>
        <v>0</v>
      </c>
      <c r="BJ141" s="15" t="s">
        <v>83</v>
      </c>
      <c r="BK141" s="174">
        <f>ROUND(I141*H141,2)</f>
        <v>0</v>
      </c>
      <c r="BL141" s="15" t="s">
        <v>145</v>
      </c>
      <c r="BM141" s="173" t="s">
        <v>377</v>
      </c>
    </row>
    <row r="142" s="2" customFormat="1" ht="63.86087" customHeight="1">
      <c r="A142" s="34"/>
      <c r="B142" s="161"/>
      <c r="C142" s="162" t="s">
        <v>174</v>
      </c>
      <c r="D142" s="162" t="s">
        <v>140</v>
      </c>
      <c r="E142" s="163" t="s">
        <v>175</v>
      </c>
      <c r="F142" s="164" t="s">
        <v>176</v>
      </c>
      <c r="G142" s="165" t="s">
        <v>143</v>
      </c>
      <c r="H142" s="166">
        <v>67</v>
      </c>
      <c r="I142" s="167"/>
      <c r="J142" s="168">
        <f>ROUND(I142*H142,2)</f>
        <v>0</v>
      </c>
      <c r="K142" s="164" t="s">
        <v>144</v>
      </c>
      <c r="L142" s="35"/>
      <c r="M142" s="169" t="s">
        <v>1</v>
      </c>
      <c r="N142" s="170" t="s">
        <v>40</v>
      </c>
      <c r="O142" s="73"/>
      <c r="P142" s="171">
        <f>O142*H142</f>
        <v>0</v>
      </c>
      <c r="Q142" s="171">
        <v>0</v>
      </c>
      <c r="R142" s="171">
        <f>Q142*H142</f>
        <v>0</v>
      </c>
      <c r="S142" s="171">
        <v>0</v>
      </c>
      <c r="T142" s="172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3" t="s">
        <v>145</v>
      </c>
      <c r="AT142" s="173" t="s">
        <v>140</v>
      </c>
      <c r="AU142" s="173" t="s">
        <v>83</v>
      </c>
      <c r="AY142" s="15" t="s">
        <v>139</v>
      </c>
      <c r="BE142" s="174">
        <f>IF(N142="základní",J142,0)</f>
        <v>0</v>
      </c>
      <c r="BF142" s="174">
        <f>IF(N142="snížená",J142,0)</f>
        <v>0</v>
      </c>
      <c r="BG142" s="174">
        <f>IF(N142="zákl. přenesená",J142,0)</f>
        <v>0</v>
      </c>
      <c r="BH142" s="174">
        <f>IF(N142="sníž. přenesená",J142,0)</f>
        <v>0</v>
      </c>
      <c r="BI142" s="174">
        <f>IF(N142="nulová",J142,0)</f>
        <v>0</v>
      </c>
      <c r="BJ142" s="15" t="s">
        <v>83</v>
      </c>
      <c r="BK142" s="174">
        <f>ROUND(I142*H142,2)</f>
        <v>0</v>
      </c>
      <c r="BL142" s="15" t="s">
        <v>145</v>
      </c>
      <c r="BM142" s="173" t="s">
        <v>378</v>
      </c>
    </row>
    <row r="143" s="2" customFormat="1">
      <c r="A143" s="34"/>
      <c r="B143" s="161"/>
      <c r="C143" s="175" t="s">
        <v>178</v>
      </c>
      <c r="D143" s="175" t="s">
        <v>147</v>
      </c>
      <c r="E143" s="176" t="s">
        <v>290</v>
      </c>
      <c r="F143" s="177" t="s">
        <v>291</v>
      </c>
      <c r="G143" s="178" t="s">
        <v>143</v>
      </c>
      <c r="H143" s="179">
        <v>2</v>
      </c>
      <c r="I143" s="180"/>
      <c r="J143" s="181">
        <f>ROUND(I143*H143,2)</f>
        <v>0</v>
      </c>
      <c r="K143" s="177" t="s">
        <v>144</v>
      </c>
      <c r="L143" s="182"/>
      <c r="M143" s="183" t="s">
        <v>1</v>
      </c>
      <c r="N143" s="184" t="s">
        <v>40</v>
      </c>
      <c r="O143" s="73"/>
      <c r="P143" s="171">
        <f>O143*H143</f>
        <v>0</v>
      </c>
      <c r="Q143" s="171">
        <v>0</v>
      </c>
      <c r="R143" s="171">
        <f>Q143*H143</f>
        <v>0</v>
      </c>
      <c r="S143" s="171">
        <v>0</v>
      </c>
      <c r="T143" s="17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3" t="s">
        <v>150</v>
      </c>
      <c r="AT143" s="173" t="s">
        <v>147</v>
      </c>
      <c r="AU143" s="173" t="s">
        <v>83</v>
      </c>
      <c r="AY143" s="15" t="s">
        <v>139</v>
      </c>
      <c r="BE143" s="174">
        <f>IF(N143="základní",J143,0)</f>
        <v>0</v>
      </c>
      <c r="BF143" s="174">
        <f>IF(N143="snížená",J143,0)</f>
        <v>0</v>
      </c>
      <c r="BG143" s="174">
        <f>IF(N143="zákl. přenesená",J143,0)</f>
        <v>0</v>
      </c>
      <c r="BH143" s="174">
        <f>IF(N143="sníž. přenesená",J143,0)</f>
        <v>0</v>
      </c>
      <c r="BI143" s="174">
        <f>IF(N143="nulová",J143,0)</f>
        <v>0</v>
      </c>
      <c r="BJ143" s="15" t="s">
        <v>83</v>
      </c>
      <c r="BK143" s="174">
        <f>ROUND(I143*H143,2)</f>
        <v>0</v>
      </c>
      <c r="BL143" s="15" t="s">
        <v>150</v>
      </c>
      <c r="BM143" s="173" t="s">
        <v>379</v>
      </c>
    </row>
    <row r="144" s="2" customFormat="1">
      <c r="A144" s="34"/>
      <c r="B144" s="35"/>
      <c r="C144" s="34"/>
      <c r="D144" s="185" t="s">
        <v>172</v>
      </c>
      <c r="E144" s="34"/>
      <c r="F144" s="186" t="s">
        <v>380</v>
      </c>
      <c r="G144" s="34"/>
      <c r="H144" s="34"/>
      <c r="I144" s="187"/>
      <c r="J144" s="34"/>
      <c r="K144" s="34"/>
      <c r="L144" s="35"/>
      <c r="M144" s="188"/>
      <c r="N144" s="189"/>
      <c r="O144" s="73"/>
      <c r="P144" s="73"/>
      <c r="Q144" s="73"/>
      <c r="R144" s="73"/>
      <c r="S144" s="73"/>
      <c r="T144" s="7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5" t="s">
        <v>172</v>
      </c>
      <c r="AU144" s="15" t="s">
        <v>83</v>
      </c>
    </row>
    <row r="145" s="2" customFormat="1">
      <c r="A145" s="34"/>
      <c r="B145" s="161"/>
      <c r="C145" s="175" t="s">
        <v>211</v>
      </c>
      <c r="D145" s="175" t="s">
        <v>147</v>
      </c>
      <c r="E145" s="176" t="s">
        <v>179</v>
      </c>
      <c r="F145" s="177" t="s">
        <v>180</v>
      </c>
      <c r="G145" s="178" t="s">
        <v>143</v>
      </c>
      <c r="H145" s="179">
        <v>22</v>
      </c>
      <c r="I145" s="180"/>
      <c r="J145" s="181">
        <f>ROUND(I145*H145,2)</f>
        <v>0</v>
      </c>
      <c r="K145" s="177" t="s">
        <v>144</v>
      </c>
      <c r="L145" s="182"/>
      <c r="M145" s="183" t="s">
        <v>1</v>
      </c>
      <c r="N145" s="184" t="s">
        <v>40</v>
      </c>
      <c r="O145" s="73"/>
      <c r="P145" s="171">
        <f>O145*H145</f>
        <v>0</v>
      </c>
      <c r="Q145" s="171">
        <v>0</v>
      </c>
      <c r="R145" s="171">
        <f>Q145*H145</f>
        <v>0</v>
      </c>
      <c r="S145" s="171">
        <v>0</v>
      </c>
      <c r="T145" s="17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3" t="s">
        <v>150</v>
      </c>
      <c r="AT145" s="173" t="s">
        <v>147</v>
      </c>
      <c r="AU145" s="173" t="s">
        <v>83</v>
      </c>
      <c r="AY145" s="15" t="s">
        <v>139</v>
      </c>
      <c r="BE145" s="174">
        <f>IF(N145="základní",J145,0)</f>
        <v>0</v>
      </c>
      <c r="BF145" s="174">
        <f>IF(N145="snížená",J145,0)</f>
        <v>0</v>
      </c>
      <c r="BG145" s="174">
        <f>IF(N145="zákl. přenesená",J145,0)</f>
        <v>0</v>
      </c>
      <c r="BH145" s="174">
        <f>IF(N145="sníž. přenesená",J145,0)</f>
        <v>0</v>
      </c>
      <c r="BI145" s="174">
        <f>IF(N145="nulová",J145,0)</f>
        <v>0</v>
      </c>
      <c r="BJ145" s="15" t="s">
        <v>83</v>
      </c>
      <c r="BK145" s="174">
        <f>ROUND(I145*H145,2)</f>
        <v>0</v>
      </c>
      <c r="BL145" s="15" t="s">
        <v>150</v>
      </c>
      <c r="BM145" s="173" t="s">
        <v>381</v>
      </c>
    </row>
    <row r="146" s="2" customFormat="1">
      <c r="A146" s="34"/>
      <c r="B146" s="35"/>
      <c r="C146" s="34"/>
      <c r="D146" s="185" t="s">
        <v>172</v>
      </c>
      <c r="E146" s="34"/>
      <c r="F146" s="186" t="s">
        <v>234</v>
      </c>
      <c r="G146" s="34"/>
      <c r="H146" s="34"/>
      <c r="I146" s="187"/>
      <c r="J146" s="34"/>
      <c r="K146" s="34"/>
      <c r="L146" s="35"/>
      <c r="M146" s="188"/>
      <c r="N146" s="189"/>
      <c r="O146" s="73"/>
      <c r="P146" s="73"/>
      <c r="Q146" s="73"/>
      <c r="R146" s="73"/>
      <c r="S146" s="73"/>
      <c r="T146" s="7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5" t="s">
        <v>172</v>
      </c>
      <c r="AU146" s="15" t="s">
        <v>83</v>
      </c>
    </row>
    <row r="147" s="2" customFormat="1">
      <c r="A147" s="34"/>
      <c r="B147" s="161"/>
      <c r="C147" s="175" t="s">
        <v>382</v>
      </c>
      <c r="D147" s="175" t="s">
        <v>147</v>
      </c>
      <c r="E147" s="176" t="s">
        <v>235</v>
      </c>
      <c r="F147" s="177" t="s">
        <v>180</v>
      </c>
      <c r="G147" s="178" t="s">
        <v>143</v>
      </c>
      <c r="H147" s="179">
        <v>11</v>
      </c>
      <c r="I147" s="180"/>
      <c r="J147" s="181">
        <f>ROUND(I147*H147,2)</f>
        <v>0</v>
      </c>
      <c r="K147" s="177" t="s">
        <v>144</v>
      </c>
      <c r="L147" s="182"/>
      <c r="M147" s="183" t="s">
        <v>1</v>
      </c>
      <c r="N147" s="184" t="s">
        <v>40</v>
      </c>
      <c r="O147" s="73"/>
      <c r="P147" s="171">
        <f>O147*H147</f>
        <v>0</v>
      </c>
      <c r="Q147" s="171">
        <v>0</v>
      </c>
      <c r="R147" s="171">
        <f>Q147*H147</f>
        <v>0</v>
      </c>
      <c r="S147" s="171">
        <v>0</v>
      </c>
      <c r="T147" s="17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3" t="s">
        <v>150</v>
      </c>
      <c r="AT147" s="173" t="s">
        <v>147</v>
      </c>
      <c r="AU147" s="173" t="s">
        <v>83</v>
      </c>
      <c r="AY147" s="15" t="s">
        <v>139</v>
      </c>
      <c r="BE147" s="174">
        <f>IF(N147="základní",J147,0)</f>
        <v>0</v>
      </c>
      <c r="BF147" s="174">
        <f>IF(N147="snížená",J147,0)</f>
        <v>0</v>
      </c>
      <c r="BG147" s="174">
        <f>IF(N147="zákl. přenesená",J147,0)</f>
        <v>0</v>
      </c>
      <c r="BH147" s="174">
        <f>IF(N147="sníž. přenesená",J147,0)</f>
        <v>0</v>
      </c>
      <c r="BI147" s="174">
        <f>IF(N147="nulová",J147,0)</f>
        <v>0</v>
      </c>
      <c r="BJ147" s="15" t="s">
        <v>83</v>
      </c>
      <c r="BK147" s="174">
        <f>ROUND(I147*H147,2)</f>
        <v>0</v>
      </c>
      <c r="BL147" s="15" t="s">
        <v>150</v>
      </c>
      <c r="BM147" s="173" t="s">
        <v>383</v>
      </c>
    </row>
    <row r="148" s="2" customFormat="1">
      <c r="A148" s="34"/>
      <c r="B148" s="35"/>
      <c r="C148" s="34"/>
      <c r="D148" s="185" t="s">
        <v>172</v>
      </c>
      <c r="E148" s="34"/>
      <c r="F148" s="186" t="s">
        <v>384</v>
      </c>
      <c r="G148" s="34"/>
      <c r="H148" s="34"/>
      <c r="I148" s="187"/>
      <c r="J148" s="34"/>
      <c r="K148" s="34"/>
      <c r="L148" s="35"/>
      <c r="M148" s="188"/>
      <c r="N148" s="189"/>
      <c r="O148" s="73"/>
      <c r="P148" s="73"/>
      <c r="Q148" s="73"/>
      <c r="R148" s="73"/>
      <c r="S148" s="73"/>
      <c r="T148" s="7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5" t="s">
        <v>172</v>
      </c>
      <c r="AU148" s="15" t="s">
        <v>83</v>
      </c>
    </row>
    <row r="149" s="2" customFormat="1">
      <c r="A149" s="34"/>
      <c r="B149" s="161"/>
      <c r="C149" s="175" t="s">
        <v>183</v>
      </c>
      <c r="D149" s="175" t="s">
        <v>147</v>
      </c>
      <c r="E149" s="176" t="s">
        <v>238</v>
      </c>
      <c r="F149" s="177" t="s">
        <v>239</v>
      </c>
      <c r="G149" s="178" t="s">
        <v>143</v>
      </c>
      <c r="H149" s="179">
        <v>10</v>
      </c>
      <c r="I149" s="180"/>
      <c r="J149" s="181">
        <f>ROUND(I149*H149,2)</f>
        <v>0</v>
      </c>
      <c r="K149" s="177" t="s">
        <v>144</v>
      </c>
      <c r="L149" s="182"/>
      <c r="M149" s="183" t="s">
        <v>1</v>
      </c>
      <c r="N149" s="184" t="s">
        <v>40</v>
      </c>
      <c r="O149" s="73"/>
      <c r="P149" s="171">
        <f>O149*H149</f>
        <v>0</v>
      </c>
      <c r="Q149" s="171">
        <v>0</v>
      </c>
      <c r="R149" s="171">
        <f>Q149*H149</f>
        <v>0</v>
      </c>
      <c r="S149" s="171">
        <v>0</v>
      </c>
      <c r="T149" s="172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3" t="s">
        <v>150</v>
      </c>
      <c r="AT149" s="173" t="s">
        <v>147</v>
      </c>
      <c r="AU149" s="173" t="s">
        <v>83</v>
      </c>
      <c r="AY149" s="15" t="s">
        <v>139</v>
      </c>
      <c r="BE149" s="174">
        <f>IF(N149="základní",J149,0)</f>
        <v>0</v>
      </c>
      <c r="BF149" s="174">
        <f>IF(N149="snížená",J149,0)</f>
        <v>0</v>
      </c>
      <c r="BG149" s="174">
        <f>IF(N149="zákl. přenesená",J149,0)</f>
        <v>0</v>
      </c>
      <c r="BH149" s="174">
        <f>IF(N149="sníž. přenesená",J149,0)</f>
        <v>0</v>
      </c>
      <c r="BI149" s="174">
        <f>IF(N149="nulová",J149,0)</f>
        <v>0</v>
      </c>
      <c r="BJ149" s="15" t="s">
        <v>83</v>
      </c>
      <c r="BK149" s="174">
        <f>ROUND(I149*H149,2)</f>
        <v>0</v>
      </c>
      <c r="BL149" s="15" t="s">
        <v>150</v>
      </c>
      <c r="BM149" s="173" t="s">
        <v>385</v>
      </c>
    </row>
    <row r="150" s="2" customFormat="1">
      <c r="A150" s="34"/>
      <c r="B150" s="35"/>
      <c r="C150" s="34"/>
      <c r="D150" s="185" t="s">
        <v>172</v>
      </c>
      <c r="E150" s="34"/>
      <c r="F150" s="186" t="s">
        <v>386</v>
      </c>
      <c r="G150" s="34"/>
      <c r="H150" s="34"/>
      <c r="I150" s="187"/>
      <c r="J150" s="34"/>
      <c r="K150" s="34"/>
      <c r="L150" s="35"/>
      <c r="M150" s="188"/>
      <c r="N150" s="189"/>
      <c r="O150" s="73"/>
      <c r="P150" s="73"/>
      <c r="Q150" s="73"/>
      <c r="R150" s="73"/>
      <c r="S150" s="73"/>
      <c r="T150" s="7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5" t="s">
        <v>172</v>
      </c>
      <c r="AU150" s="15" t="s">
        <v>83</v>
      </c>
    </row>
    <row r="151" s="2" customFormat="1">
      <c r="A151" s="34"/>
      <c r="B151" s="161"/>
      <c r="C151" s="175" t="s">
        <v>187</v>
      </c>
      <c r="D151" s="175" t="s">
        <v>147</v>
      </c>
      <c r="E151" s="176" t="s">
        <v>387</v>
      </c>
      <c r="F151" s="177" t="s">
        <v>239</v>
      </c>
      <c r="G151" s="178" t="s">
        <v>143</v>
      </c>
      <c r="H151" s="179">
        <v>10</v>
      </c>
      <c r="I151" s="180"/>
      <c r="J151" s="181">
        <f>ROUND(I151*H151,2)</f>
        <v>0</v>
      </c>
      <c r="K151" s="177" t="s">
        <v>144</v>
      </c>
      <c r="L151" s="182"/>
      <c r="M151" s="183" t="s">
        <v>1</v>
      </c>
      <c r="N151" s="184" t="s">
        <v>40</v>
      </c>
      <c r="O151" s="73"/>
      <c r="P151" s="171">
        <f>O151*H151</f>
        <v>0</v>
      </c>
      <c r="Q151" s="171">
        <v>0</v>
      </c>
      <c r="R151" s="171">
        <f>Q151*H151</f>
        <v>0</v>
      </c>
      <c r="S151" s="171">
        <v>0</v>
      </c>
      <c r="T151" s="172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3" t="s">
        <v>150</v>
      </c>
      <c r="AT151" s="173" t="s">
        <v>147</v>
      </c>
      <c r="AU151" s="173" t="s">
        <v>83</v>
      </c>
      <c r="AY151" s="15" t="s">
        <v>139</v>
      </c>
      <c r="BE151" s="174">
        <f>IF(N151="základní",J151,0)</f>
        <v>0</v>
      </c>
      <c r="BF151" s="174">
        <f>IF(N151="snížená",J151,0)</f>
        <v>0</v>
      </c>
      <c r="BG151" s="174">
        <f>IF(N151="zákl. přenesená",J151,0)</f>
        <v>0</v>
      </c>
      <c r="BH151" s="174">
        <f>IF(N151="sníž. přenesená",J151,0)</f>
        <v>0</v>
      </c>
      <c r="BI151" s="174">
        <f>IF(N151="nulová",J151,0)</f>
        <v>0</v>
      </c>
      <c r="BJ151" s="15" t="s">
        <v>83</v>
      </c>
      <c r="BK151" s="174">
        <f>ROUND(I151*H151,2)</f>
        <v>0</v>
      </c>
      <c r="BL151" s="15" t="s">
        <v>150</v>
      </c>
      <c r="BM151" s="173" t="s">
        <v>388</v>
      </c>
    </row>
    <row r="152" s="2" customFormat="1">
      <c r="A152" s="34"/>
      <c r="B152" s="35"/>
      <c r="C152" s="34"/>
      <c r="D152" s="185" t="s">
        <v>172</v>
      </c>
      <c r="E152" s="34"/>
      <c r="F152" s="186" t="s">
        <v>389</v>
      </c>
      <c r="G152" s="34"/>
      <c r="H152" s="34"/>
      <c r="I152" s="187"/>
      <c r="J152" s="34"/>
      <c r="K152" s="34"/>
      <c r="L152" s="35"/>
      <c r="M152" s="188"/>
      <c r="N152" s="189"/>
      <c r="O152" s="73"/>
      <c r="P152" s="73"/>
      <c r="Q152" s="73"/>
      <c r="R152" s="73"/>
      <c r="S152" s="73"/>
      <c r="T152" s="74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5" t="s">
        <v>172</v>
      </c>
      <c r="AU152" s="15" t="s">
        <v>83</v>
      </c>
    </row>
    <row r="153" s="2" customFormat="1">
      <c r="A153" s="34"/>
      <c r="B153" s="161"/>
      <c r="C153" s="175" t="s">
        <v>193</v>
      </c>
      <c r="D153" s="175" t="s">
        <v>147</v>
      </c>
      <c r="E153" s="176" t="s">
        <v>319</v>
      </c>
      <c r="F153" s="177" t="s">
        <v>320</v>
      </c>
      <c r="G153" s="178" t="s">
        <v>143</v>
      </c>
      <c r="H153" s="179">
        <v>12</v>
      </c>
      <c r="I153" s="180"/>
      <c r="J153" s="181">
        <f>ROUND(I153*H153,2)</f>
        <v>0</v>
      </c>
      <c r="K153" s="177" t="s">
        <v>144</v>
      </c>
      <c r="L153" s="182"/>
      <c r="M153" s="183" t="s">
        <v>1</v>
      </c>
      <c r="N153" s="184" t="s">
        <v>40</v>
      </c>
      <c r="O153" s="73"/>
      <c r="P153" s="171">
        <f>O153*H153</f>
        <v>0</v>
      </c>
      <c r="Q153" s="171">
        <v>0</v>
      </c>
      <c r="R153" s="171">
        <f>Q153*H153</f>
        <v>0</v>
      </c>
      <c r="S153" s="171">
        <v>0</v>
      </c>
      <c r="T153" s="17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3" t="s">
        <v>150</v>
      </c>
      <c r="AT153" s="173" t="s">
        <v>147</v>
      </c>
      <c r="AU153" s="173" t="s">
        <v>83</v>
      </c>
      <c r="AY153" s="15" t="s">
        <v>139</v>
      </c>
      <c r="BE153" s="174">
        <f>IF(N153="základní",J153,0)</f>
        <v>0</v>
      </c>
      <c r="BF153" s="174">
        <f>IF(N153="snížená",J153,0)</f>
        <v>0</v>
      </c>
      <c r="BG153" s="174">
        <f>IF(N153="zákl. přenesená",J153,0)</f>
        <v>0</v>
      </c>
      <c r="BH153" s="174">
        <f>IF(N153="sníž. přenesená",J153,0)</f>
        <v>0</v>
      </c>
      <c r="BI153" s="174">
        <f>IF(N153="nulová",J153,0)</f>
        <v>0</v>
      </c>
      <c r="BJ153" s="15" t="s">
        <v>83</v>
      </c>
      <c r="BK153" s="174">
        <f>ROUND(I153*H153,2)</f>
        <v>0</v>
      </c>
      <c r="BL153" s="15" t="s">
        <v>150</v>
      </c>
      <c r="BM153" s="173" t="s">
        <v>390</v>
      </c>
    </row>
    <row r="154" s="2" customFormat="1">
      <c r="A154" s="34"/>
      <c r="B154" s="35"/>
      <c r="C154" s="34"/>
      <c r="D154" s="185" t="s">
        <v>172</v>
      </c>
      <c r="E154" s="34"/>
      <c r="F154" s="186" t="s">
        <v>391</v>
      </c>
      <c r="G154" s="34"/>
      <c r="H154" s="34"/>
      <c r="I154" s="187"/>
      <c r="J154" s="34"/>
      <c r="K154" s="34"/>
      <c r="L154" s="35"/>
      <c r="M154" s="188"/>
      <c r="N154" s="189"/>
      <c r="O154" s="73"/>
      <c r="P154" s="73"/>
      <c r="Q154" s="73"/>
      <c r="R154" s="73"/>
      <c r="S154" s="73"/>
      <c r="T154" s="74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5" t="s">
        <v>172</v>
      </c>
      <c r="AU154" s="15" t="s">
        <v>83</v>
      </c>
    </row>
    <row r="155" s="2" customFormat="1" ht="15.02609" customHeight="1">
      <c r="A155" s="34"/>
      <c r="B155" s="161"/>
      <c r="C155" s="162" t="s">
        <v>198</v>
      </c>
      <c r="D155" s="162" t="s">
        <v>140</v>
      </c>
      <c r="E155" s="163" t="s">
        <v>338</v>
      </c>
      <c r="F155" s="164" t="s">
        <v>324</v>
      </c>
      <c r="G155" s="165" t="s">
        <v>143</v>
      </c>
      <c r="H155" s="166">
        <v>12</v>
      </c>
      <c r="I155" s="167"/>
      <c r="J155" s="168">
        <f>ROUND(I155*H155,2)</f>
        <v>0</v>
      </c>
      <c r="K155" s="164" t="s">
        <v>144</v>
      </c>
      <c r="L155" s="35"/>
      <c r="M155" s="169" t="s">
        <v>1</v>
      </c>
      <c r="N155" s="170" t="s">
        <v>40</v>
      </c>
      <c r="O155" s="73"/>
      <c r="P155" s="171">
        <f>O155*H155</f>
        <v>0</v>
      </c>
      <c r="Q155" s="171">
        <v>0</v>
      </c>
      <c r="R155" s="171">
        <f>Q155*H155</f>
        <v>0</v>
      </c>
      <c r="S155" s="171">
        <v>0</v>
      </c>
      <c r="T155" s="172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3" t="s">
        <v>145</v>
      </c>
      <c r="AT155" s="173" t="s">
        <v>140</v>
      </c>
      <c r="AU155" s="173" t="s">
        <v>83</v>
      </c>
      <c r="AY155" s="15" t="s">
        <v>139</v>
      </c>
      <c r="BE155" s="174">
        <f>IF(N155="základní",J155,0)</f>
        <v>0</v>
      </c>
      <c r="BF155" s="174">
        <f>IF(N155="snížená",J155,0)</f>
        <v>0</v>
      </c>
      <c r="BG155" s="174">
        <f>IF(N155="zákl. přenesená",J155,0)</f>
        <v>0</v>
      </c>
      <c r="BH155" s="174">
        <f>IF(N155="sníž. přenesená",J155,0)</f>
        <v>0</v>
      </c>
      <c r="BI155" s="174">
        <f>IF(N155="nulová",J155,0)</f>
        <v>0</v>
      </c>
      <c r="BJ155" s="15" t="s">
        <v>83</v>
      </c>
      <c r="BK155" s="174">
        <f>ROUND(I155*H155,2)</f>
        <v>0</v>
      </c>
      <c r="BL155" s="15" t="s">
        <v>145</v>
      </c>
      <c r="BM155" s="173" t="s">
        <v>392</v>
      </c>
    </row>
    <row r="156" s="2" customFormat="1" ht="21.28696" customHeight="1">
      <c r="A156" s="34"/>
      <c r="B156" s="161"/>
      <c r="C156" s="162" t="s">
        <v>246</v>
      </c>
      <c r="D156" s="162" t="s">
        <v>140</v>
      </c>
      <c r="E156" s="163" t="s">
        <v>184</v>
      </c>
      <c r="F156" s="164" t="s">
        <v>185</v>
      </c>
      <c r="G156" s="165" t="s">
        <v>143</v>
      </c>
      <c r="H156" s="166">
        <v>63</v>
      </c>
      <c r="I156" s="167"/>
      <c r="J156" s="168">
        <f>ROUND(I156*H156,2)</f>
        <v>0</v>
      </c>
      <c r="K156" s="164" t="s">
        <v>144</v>
      </c>
      <c r="L156" s="35"/>
      <c r="M156" s="169" t="s">
        <v>1</v>
      </c>
      <c r="N156" s="170" t="s">
        <v>40</v>
      </c>
      <c r="O156" s="73"/>
      <c r="P156" s="171">
        <f>O156*H156</f>
        <v>0</v>
      </c>
      <c r="Q156" s="171">
        <v>0</v>
      </c>
      <c r="R156" s="171">
        <f>Q156*H156</f>
        <v>0</v>
      </c>
      <c r="S156" s="171">
        <v>0</v>
      </c>
      <c r="T156" s="172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73" t="s">
        <v>145</v>
      </c>
      <c r="AT156" s="173" t="s">
        <v>140</v>
      </c>
      <c r="AU156" s="173" t="s">
        <v>83</v>
      </c>
      <c r="AY156" s="15" t="s">
        <v>139</v>
      </c>
      <c r="BE156" s="174">
        <f>IF(N156="základní",J156,0)</f>
        <v>0</v>
      </c>
      <c r="BF156" s="174">
        <f>IF(N156="snížená",J156,0)</f>
        <v>0</v>
      </c>
      <c r="BG156" s="174">
        <f>IF(N156="zákl. přenesená",J156,0)</f>
        <v>0</v>
      </c>
      <c r="BH156" s="174">
        <f>IF(N156="sníž. přenesená",J156,0)</f>
        <v>0</v>
      </c>
      <c r="BI156" s="174">
        <f>IF(N156="nulová",J156,0)</f>
        <v>0</v>
      </c>
      <c r="BJ156" s="15" t="s">
        <v>83</v>
      </c>
      <c r="BK156" s="174">
        <f>ROUND(I156*H156,2)</f>
        <v>0</v>
      </c>
      <c r="BL156" s="15" t="s">
        <v>145</v>
      </c>
      <c r="BM156" s="173" t="s">
        <v>393</v>
      </c>
    </row>
    <row r="157" s="2" customFormat="1">
      <c r="A157" s="34"/>
      <c r="B157" s="35"/>
      <c r="C157" s="34"/>
      <c r="D157" s="185" t="s">
        <v>172</v>
      </c>
      <c r="E157" s="34"/>
      <c r="F157" s="186" t="s">
        <v>248</v>
      </c>
      <c r="G157" s="34"/>
      <c r="H157" s="34"/>
      <c r="I157" s="187"/>
      <c r="J157" s="34"/>
      <c r="K157" s="34"/>
      <c r="L157" s="35"/>
      <c r="M157" s="188"/>
      <c r="N157" s="189"/>
      <c r="O157" s="73"/>
      <c r="P157" s="73"/>
      <c r="Q157" s="73"/>
      <c r="R157" s="73"/>
      <c r="S157" s="73"/>
      <c r="T157" s="74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5" t="s">
        <v>172</v>
      </c>
      <c r="AU157" s="15" t="s">
        <v>83</v>
      </c>
    </row>
    <row r="158" s="2" customFormat="1" ht="97.14783" customHeight="1">
      <c r="A158" s="34"/>
      <c r="B158" s="161"/>
      <c r="C158" s="162" t="s">
        <v>8</v>
      </c>
      <c r="D158" s="162" t="s">
        <v>140</v>
      </c>
      <c r="E158" s="163" t="s">
        <v>249</v>
      </c>
      <c r="F158" s="164" t="s">
        <v>250</v>
      </c>
      <c r="G158" s="165" t="s">
        <v>143</v>
      </c>
      <c r="H158" s="166">
        <v>1</v>
      </c>
      <c r="I158" s="167"/>
      <c r="J158" s="168">
        <f>ROUND(I158*H158,2)</f>
        <v>0</v>
      </c>
      <c r="K158" s="164" t="s">
        <v>144</v>
      </c>
      <c r="L158" s="35"/>
      <c r="M158" s="169" t="s">
        <v>1</v>
      </c>
      <c r="N158" s="170" t="s">
        <v>40</v>
      </c>
      <c r="O158" s="73"/>
      <c r="P158" s="171">
        <f>O158*H158</f>
        <v>0</v>
      </c>
      <c r="Q158" s="171">
        <v>0</v>
      </c>
      <c r="R158" s="171">
        <f>Q158*H158</f>
        <v>0</v>
      </c>
      <c r="S158" s="171">
        <v>0</v>
      </c>
      <c r="T158" s="172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3" t="s">
        <v>145</v>
      </c>
      <c r="AT158" s="173" t="s">
        <v>140</v>
      </c>
      <c r="AU158" s="173" t="s">
        <v>83</v>
      </c>
      <c r="AY158" s="15" t="s">
        <v>139</v>
      </c>
      <c r="BE158" s="174">
        <f>IF(N158="základní",J158,0)</f>
        <v>0</v>
      </c>
      <c r="BF158" s="174">
        <f>IF(N158="snížená",J158,0)</f>
        <v>0</v>
      </c>
      <c r="BG158" s="174">
        <f>IF(N158="zákl. přenesená",J158,0)</f>
        <v>0</v>
      </c>
      <c r="BH158" s="174">
        <f>IF(N158="sníž. přenesená",J158,0)</f>
        <v>0</v>
      </c>
      <c r="BI158" s="174">
        <f>IF(N158="nulová",J158,0)</f>
        <v>0</v>
      </c>
      <c r="BJ158" s="15" t="s">
        <v>83</v>
      </c>
      <c r="BK158" s="174">
        <f>ROUND(I158*H158,2)</f>
        <v>0</v>
      </c>
      <c r="BL158" s="15" t="s">
        <v>145</v>
      </c>
      <c r="BM158" s="173" t="s">
        <v>394</v>
      </c>
    </row>
    <row r="159" s="2" customFormat="1">
      <c r="A159" s="34"/>
      <c r="B159" s="161"/>
      <c r="C159" s="162" t="s">
        <v>215</v>
      </c>
      <c r="D159" s="162" t="s">
        <v>140</v>
      </c>
      <c r="E159" s="163" t="s">
        <v>252</v>
      </c>
      <c r="F159" s="164" t="s">
        <v>253</v>
      </c>
      <c r="G159" s="165" t="s">
        <v>143</v>
      </c>
      <c r="H159" s="166">
        <v>1</v>
      </c>
      <c r="I159" s="167"/>
      <c r="J159" s="168">
        <f>ROUND(I159*H159,2)</f>
        <v>0</v>
      </c>
      <c r="K159" s="164" t="s">
        <v>144</v>
      </c>
      <c r="L159" s="35"/>
      <c r="M159" s="169" t="s">
        <v>1</v>
      </c>
      <c r="N159" s="170" t="s">
        <v>40</v>
      </c>
      <c r="O159" s="73"/>
      <c r="P159" s="171">
        <f>O159*H159</f>
        <v>0</v>
      </c>
      <c r="Q159" s="171">
        <v>0</v>
      </c>
      <c r="R159" s="171">
        <f>Q159*H159</f>
        <v>0</v>
      </c>
      <c r="S159" s="171">
        <v>0</v>
      </c>
      <c r="T159" s="17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73" t="s">
        <v>145</v>
      </c>
      <c r="AT159" s="173" t="s">
        <v>140</v>
      </c>
      <c r="AU159" s="173" t="s">
        <v>83</v>
      </c>
      <c r="AY159" s="15" t="s">
        <v>139</v>
      </c>
      <c r="BE159" s="174">
        <f>IF(N159="základní",J159,0)</f>
        <v>0</v>
      </c>
      <c r="BF159" s="174">
        <f>IF(N159="snížená",J159,0)</f>
        <v>0</v>
      </c>
      <c r="BG159" s="174">
        <f>IF(N159="zákl. přenesená",J159,0)</f>
        <v>0</v>
      </c>
      <c r="BH159" s="174">
        <f>IF(N159="sníž. přenesená",J159,0)</f>
        <v>0</v>
      </c>
      <c r="BI159" s="174">
        <f>IF(N159="nulová",J159,0)</f>
        <v>0</v>
      </c>
      <c r="BJ159" s="15" t="s">
        <v>83</v>
      </c>
      <c r="BK159" s="174">
        <f>ROUND(I159*H159,2)</f>
        <v>0</v>
      </c>
      <c r="BL159" s="15" t="s">
        <v>145</v>
      </c>
      <c r="BM159" s="173" t="s">
        <v>395</v>
      </c>
    </row>
    <row r="160" s="11" customFormat="1" ht="25.92" customHeight="1">
      <c r="A160" s="11"/>
      <c r="B160" s="150"/>
      <c r="C160" s="11"/>
      <c r="D160" s="151" t="s">
        <v>74</v>
      </c>
      <c r="E160" s="152" t="s">
        <v>191</v>
      </c>
      <c r="F160" s="152" t="s">
        <v>192</v>
      </c>
      <c r="G160" s="11"/>
      <c r="H160" s="11"/>
      <c r="I160" s="153"/>
      <c r="J160" s="154">
        <f>BK160</f>
        <v>0</v>
      </c>
      <c r="K160" s="11"/>
      <c r="L160" s="150"/>
      <c r="M160" s="155"/>
      <c r="N160" s="156"/>
      <c r="O160" s="156"/>
      <c r="P160" s="157">
        <f>SUM(P161:P163)</f>
        <v>0</v>
      </c>
      <c r="Q160" s="156"/>
      <c r="R160" s="157">
        <f>SUM(R161:R163)</f>
        <v>0</v>
      </c>
      <c r="S160" s="156"/>
      <c r="T160" s="158">
        <f>SUM(T161:T163)</f>
        <v>0</v>
      </c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R160" s="151" t="s">
        <v>160</v>
      </c>
      <c r="AT160" s="159" t="s">
        <v>74</v>
      </c>
      <c r="AU160" s="159" t="s">
        <v>75</v>
      </c>
      <c r="AY160" s="151" t="s">
        <v>139</v>
      </c>
      <c r="BK160" s="160">
        <f>SUM(BK161:BK163)</f>
        <v>0</v>
      </c>
    </row>
    <row r="161" s="2" customFormat="1" ht="21.28696" customHeight="1">
      <c r="A161" s="34"/>
      <c r="B161" s="161"/>
      <c r="C161" s="162" t="s">
        <v>255</v>
      </c>
      <c r="D161" s="162" t="s">
        <v>140</v>
      </c>
      <c r="E161" s="163" t="s">
        <v>194</v>
      </c>
      <c r="F161" s="164" t="s">
        <v>195</v>
      </c>
      <c r="G161" s="165" t="s">
        <v>196</v>
      </c>
      <c r="H161" s="190"/>
      <c r="I161" s="167"/>
      <c r="J161" s="168">
        <f>ROUND(I161*H161,2)</f>
        <v>0</v>
      </c>
      <c r="K161" s="164" t="s">
        <v>144</v>
      </c>
      <c r="L161" s="35"/>
      <c r="M161" s="169" t="s">
        <v>1</v>
      </c>
      <c r="N161" s="170" t="s">
        <v>40</v>
      </c>
      <c r="O161" s="73"/>
      <c r="P161" s="171">
        <f>O161*H161</f>
        <v>0</v>
      </c>
      <c r="Q161" s="171">
        <v>0</v>
      </c>
      <c r="R161" s="171">
        <f>Q161*H161</f>
        <v>0</v>
      </c>
      <c r="S161" s="171">
        <v>0</v>
      </c>
      <c r="T161" s="172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3" t="s">
        <v>138</v>
      </c>
      <c r="AT161" s="173" t="s">
        <v>140</v>
      </c>
      <c r="AU161" s="173" t="s">
        <v>83</v>
      </c>
      <c r="AY161" s="15" t="s">
        <v>139</v>
      </c>
      <c r="BE161" s="174">
        <f>IF(N161="základní",J161,0)</f>
        <v>0</v>
      </c>
      <c r="BF161" s="174">
        <f>IF(N161="snížená",J161,0)</f>
        <v>0</v>
      </c>
      <c r="BG161" s="174">
        <f>IF(N161="zákl. přenesená",J161,0)</f>
        <v>0</v>
      </c>
      <c r="BH161" s="174">
        <f>IF(N161="sníž. přenesená",J161,0)</f>
        <v>0</v>
      </c>
      <c r="BI161" s="174">
        <f>IF(N161="nulová",J161,0)</f>
        <v>0</v>
      </c>
      <c r="BJ161" s="15" t="s">
        <v>83</v>
      </c>
      <c r="BK161" s="174">
        <f>ROUND(I161*H161,2)</f>
        <v>0</v>
      </c>
      <c r="BL161" s="15" t="s">
        <v>138</v>
      </c>
      <c r="BM161" s="173" t="s">
        <v>396</v>
      </c>
    </row>
    <row r="162" s="2" customFormat="1" ht="15.02609" customHeight="1">
      <c r="A162" s="34"/>
      <c r="B162" s="161"/>
      <c r="C162" s="162" t="s">
        <v>257</v>
      </c>
      <c r="D162" s="162" t="s">
        <v>140</v>
      </c>
      <c r="E162" s="163" t="s">
        <v>199</v>
      </c>
      <c r="F162" s="164" t="s">
        <v>200</v>
      </c>
      <c r="G162" s="165" t="s">
        <v>201</v>
      </c>
      <c r="H162" s="166">
        <v>1</v>
      </c>
      <c r="I162" s="167"/>
      <c r="J162" s="168">
        <f>ROUND(I162*H162,2)</f>
        <v>0</v>
      </c>
      <c r="K162" s="164" t="s">
        <v>144</v>
      </c>
      <c r="L162" s="35"/>
      <c r="M162" s="169" t="s">
        <v>1</v>
      </c>
      <c r="N162" s="170" t="s">
        <v>40</v>
      </c>
      <c r="O162" s="73"/>
      <c r="P162" s="171">
        <f>O162*H162</f>
        <v>0</v>
      </c>
      <c r="Q162" s="171">
        <v>0</v>
      </c>
      <c r="R162" s="171">
        <f>Q162*H162</f>
        <v>0</v>
      </c>
      <c r="S162" s="171">
        <v>0</v>
      </c>
      <c r="T162" s="172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73" t="s">
        <v>138</v>
      </c>
      <c r="AT162" s="173" t="s">
        <v>140</v>
      </c>
      <c r="AU162" s="173" t="s">
        <v>83</v>
      </c>
      <c r="AY162" s="15" t="s">
        <v>139</v>
      </c>
      <c r="BE162" s="174">
        <f>IF(N162="základní",J162,0)</f>
        <v>0</v>
      </c>
      <c r="BF162" s="174">
        <f>IF(N162="snížená",J162,0)</f>
        <v>0</v>
      </c>
      <c r="BG162" s="174">
        <f>IF(N162="zákl. přenesená",J162,0)</f>
        <v>0</v>
      </c>
      <c r="BH162" s="174">
        <f>IF(N162="sníž. přenesená",J162,0)</f>
        <v>0</v>
      </c>
      <c r="BI162" s="174">
        <f>IF(N162="nulová",J162,0)</f>
        <v>0</v>
      </c>
      <c r="BJ162" s="15" t="s">
        <v>83</v>
      </c>
      <c r="BK162" s="174">
        <f>ROUND(I162*H162,2)</f>
        <v>0</v>
      </c>
      <c r="BL162" s="15" t="s">
        <v>138</v>
      </c>
      <c r="BM162" s="173" t="s">
        <v>397</v>
      </c>
    </row>
    <row r="163" s="2" customFormat="1">
      <c r="A163" s="34"/>
      <c r="B163" s="35"/>
      <c r="C163" s="34"/>
      <c r="D163" s="185" t="s">
        <v>172</v>
      </c>
      <c r="E163" s="34"/>
      <c r="F163" s="186" t="s">
        <v>203</v>
      </c>
      <c r="G163" s="34"/>
      <c r="H163" s="34"/>
      <c r="I163" s="187"/>
      <c r="J163" s="34"/>
      <c r="K163" s="34"/>
      <c r="L163" s="35"/>
      <c r="M163" s="191"/>
      <c r="N163" s="192"/>
      <c r="O163" s="193"/>
      <c r="P163" s="193"/>
      <c r="Q163" s="193"/>
      <c r="R163" s="193"/>
      <c r="S163" s="193"/>
      <c r="T163" s="194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5" t="s">
        <v>172</v>
      </c>
      <c r="AU163" s="15" t="s">
        <v>83</v>
      </c>
    </row>
    <row r="164" s="2" customFormat="1" ht="6.96" customHeight="1">
      <c r="A164" s="34"/>
      <c r="B164" s="56"/>
      <c r="C164" s="57"/>
      <c r="D164" s="57"/>
      <c r="E164" s="57"/>
      <c r="F164" s="57"/>
      <c r="G164" s="57"/>
      <c r="H164" s="57"/>
      <c r="I164" s="57"/>
      <c r="J164" s="57"/>
      <c r="K164" s="57"/>
      <c r="L164" s="35"/>
      <c r="M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</row>
  </sheetData>
  <autoFilter ref="C121:K16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574219" style="1" customWidth="1"/>
    <col min="2" max="2" width="1.148438" style="1" customWidth="1"/>
    <col min="3" max="3" width="4.292969" style="1" customWidth="1"/>
    <col min="4" max="4" width="4.433594" style="1" customWidth="1"/>
    <col min="5" max="5" width="17.57422" style="1" customWidth="1"/>
    <col min="6" max="6" width="52.15234" style="1" customWidth="1"/>
    <col min="7" max="7" width="7.722656" style="1" customWidth="1"/>
    <col min="8" max="8" width="14.29297" style="1" customWidth="1"/>
    <col min="9" max="9" width="16.15234" style="1" customWidth="1"/>
    <col min="10" max="10" width="22.86328" style="1" customWidth="1"/>
    <col min="11" max="11" width="22.86328" style="1" customWidth="1"/>
    <col min="12" max="12" width="9.574219" style="1" customWidth="1"/>
    <col min="13" max="13" width="11.15234" style="1" hidden="1" customWidth="1"/>
    <col min="14" max="14" width="9.140625" style="1" hidden="1"/>
    <col min="15" max="15" width="14.57422" style="1" hidden="1" customWidth="1"/>
    <col min="16" max="16" width="14.57422" style="1" hidden="1" customWidth="1"/>
    <col min="17" max="17" width="14.57422" style="1" hidden="1" customWidth="1"/>
    <col min="18" max="18" width="14.57422" style="1" hidden="1" customWidth="1"/>
    <col min="19" max="19" width="14.57422" style="1" hidden="1" customWidth="1"/>
    <col min="20" max="20" width="14.57422" style="1" hidden="1" customWidth="1"/>
    <col min="21" max="21" width="16.72266" style="1" hidden="1" customWidth="1"/>
    <col min="22" max="22" width="12.72266" style="1" customWidth="1"/>
    <col min="23" max="23" width="16.72266" style="1" customWidth="1"/>
    <col min="24" max="24" width="12.72266" style="1" customWidth="1"/>
    <col min="25" max="25" width="15.43359" style="1" customWidth="1"/>
    <col min="26" max="26" width="11.29297" style="1" customWidth="1"/>
    <col min="27" max="27" width="15.43359" style="1" customWidth="1"/>
    <col min="28" max="28" width="16.72266" style="1" customWidth="1"/>
    <col min="29" max="29" width="11.29297" style="1" customWidth="1"/>
    <col min="30" max="30" width="15.43359" style="1" customWidth="1"/>
    <col min="31" max="31" width="16.72266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106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="1" customFormat="1" ht="24.96" customHeight="1">
      <c r="B4" s="18"/>
      <c r="D4" s="19" t="s">
        <v>113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26.92174" customHeight="1">
      <c r="B7" s="18"/>
      <c r="E7" s="117" t="str">
        <f>'Rekapitulace stavby'!K6</f>
        <v>Údržba, opravy a odstraňování závad u SPS v obvodu OŘ Ostrava 2020-2023, Oprava osvětlení ON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114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5.02609" customHeight="1">
      <c r="A9" s="34"/>
      <c r="B9" s="35"/>
      <c r="C9" s="34"/>
      <c r="D9" s="34"/>
      <c r="E9" s="63" t="s">
        <v>398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8. 3. 2021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27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27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25</v>
      </c>
      <c r="J23" s="2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33</v>
      </c>
      <c r="F24" s="34"/>
      <c r="G24" s="34"/>
      <c r="H24" s="34"/>
      <c r="I24" s="28" t="s">
        <v>27</v>
      </c>
      <c r="J24" s="2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5.02609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35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37</v>
      </c>
      <c r="G32" s="34"/>
      <c r="H32" s="34"/>
      <c r="I32" s="39" t="s">
        <v>36</v>
      </c>
      <c r="J32" s="39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39</v>
      </c>
      <c r="E33" s="28" t="s">
        <v>40</v>
      </c>
      <c r="F33" s="123">
        <f>ROUND((SUM(BE120:BE178)),  2)</f>
        <v>0</v>
      </c>
      <c r="G33" s="34"/>
      <c r="H33" s="34"/>
      <c r="I33" s="124">
        <v>0.20999999999999999</v>
      </c>
      <c r="J33" s="123">
        <f>ROUND(((SUM(BE120:BE178))*I33),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41</v>
      </c>
      <c r="F34" s="123">
        <f>ROUND((SUM(BF120:BF178)),  2)</f>
        <v>0</v>
      </c>
      <c r="G34" s="34"/>
      <c r="H34" s="34"/>
      <c r="I34" s="124">
        <v>0.14999999999999999</v>
      </c>
      <c r="J34" s="123">
        <f>ROUND(((SUM(BF120:BF178))*I34),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42</v>
      </c>
      <c r="F35" s="123">
        <f>ROUND((SUM(BG120:BG178)),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43</v>
      </c>
      <c r="F36" s="123">
        <f>ROUND((SUM(BH120:BH178)),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44</v>
      </c>
      <c r="F37" s="123">
        <f>ROUND((SUM(BI120:BI178)),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45</v>
      </c>
      <c r="E39" s="77"/>
      <c r="F39" s="77"/>
      <c r="G39" s="127" t="s">
        <v>46</v>
      </c>
      <c r="H39" s="128" t="s">
        <v>47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50</v>
      </c>
      <c r="E61" s="37"/>
      <c r="F61" s="131" t="s">
        <v>51</v>
      </c>
      <c r="G61" s="54" t="s">
        <v>50</v>
      </c>
      <c r="H61" s="37"/>
      <c r="I61" s="37"/>
      <c r="J61" s="132" t="s">
        <v>51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50</v>
      </c>
      <c r="E76" s="37"/>
      <c r="F76" s="131" t="s">
        <v>51</v>
      </c>
      <c r="G76" s="54" t="s">
        <v>50</v>
      </c>
      <c r="H76" s="37"/>
      <c r="I76" s="37"/>
      <c r="J76" s="132" t="s">
        <v>51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116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92174" customHeight="1">
      <c r="A85" s="34"/>
      <c r="B85" s="35"/>
      <c r="C85" s="34"/>
      <c r="D85" s="34"/>
      <c r="E85" s="117" t="str">
        <f>E7</f>
        <v>Údržba, opravy a odstraňování závad u SPS v obvodu OŘ Ostrava 2020-2023, Oprava osvětlení ON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114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5.02609" customHeight="1">
      <c r="A87" s="34"/>
      <c r="B87" s="35"/>
      <c r="C87" s="34"/>
      <c r="D87" s="34"/>
      <c r="E87" s="63" t="str">
        <f>E9</f>
        <v>SO08 - Oprava osvětlení VB žst. Kopřivnice os.n.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obvod OŘ Ostrava</v>
      </c>
      <c r="G89" s="34"/>
      <c r="H89" s="34"/>
      <c r="I89" s="28" t="s">
        <v>22</v>
      </c>
      <c r="J89" s="65" t="str">
        <f>IF(J12="","",J12)</f>
        <v>8. 3. 2021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4.92174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30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4.92174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>Ing. Martin Stacho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117</v>
      </c>
      <c r="D94" s="125"/>
      <c r="E94" s="125"/>
      <c r="F94" s="125"/>
      <c r="G94" s="125"/>
      <c r="H94" s="125"/>
      <c r="I94" s="125"/>
      <c r="J94" s="134" t="s">
        <v>118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119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120</v>
      </c>
    </row>
    <row r="97" s="9" customFormat="1" ht="24.96" customHeight="1">
      <c r="A97" s="9"/>
      <c r="B97" s="136"/>
      <c r="C97" s="9"/>
      <c r="D97" s="137" t="s">
        <v>205</v>
      </c>
      <c r="E97" s="138"/>
      <c r="F97" s="138"/>
      <c r="G97" s="138"/>
      <c r="H97" s="138"/>
      <c r="I97" s="138"/>
      <c r="J97" s="139">
        <f>J121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195"/>
      <c r="C98" s="12"/>
      <c r="D98" s="196" t="s">
        <v>206</v>
      </c>
      <c r="E98" s="197"/>
      <c r="F98" s="197"/>
      <c r="G98" s="197"/>
      <c r="H98" s="197"/>
      <c r="I98" s="197"/>
      <c r="J98" s="198">
        <f>J122</f>
        <v>0</v>
      </c>
      <c r="K98" s="12"/>
      <c r="L98" s="195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9" customFormat="1" ht="24.96" customHeight="1">
      <c r="A99" s="9"/>
      <c r="B99" s="136"/>
      <c r="C99" s="9"/>
      <c r="D99" s="137" t="s">
        <v>121</v>
      </c>
      <c r="E99" s="138"/>
      <c r="F99" s="138"/>
      <c r="G99" s="138"/>
      <c r="H99" s="138"/>
      <c r="I99" s="138"/>
      <c r="J99" s="139">
        <f>J124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36"/>
      <c r="C100" s="9"/>
      <c r="D100" s="137" t="s">
        <v>122</v>
      </c>
      <c r="E100" s="138"/>
      <c r="F100" s="138"/>
      <c r="G100" s="138"/>
      <c r="H100" s="138"/>
      <c r="I100" s="138"/>
      <c r="J100" s="139">
        <f>J175</f>
        <v>0</v>
      </c>
      <c r="K100" s="9"/>
      <c r="L100" s="13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123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26.92174" customHeight="1">
      <c r="A110" s="34"/>
      <c r="B110" s="35"/>
      <c r="C110" s="34"/>
      <c r="D110" s="34"/>
      <c r="E110" s="117" t="str">
        <f>E7</f>
        <v>Údržba, opravy a odstraňování závad u SPS v obvodu OŘ Ostrava 2020-2023, Oprava osvětlení ON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114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5.02609" customHeight="1">
      <c r="A112" s="34"/>
      <c r="B112" s="35"/>
      <c r="C112" s="34"/>
      <c r="D112" s="34"/>
      <c r="E112" s="63" t="str">
        <f>E9</f>
        <v>SO08 - Oprava osvětlení VB žst. Kopřivnice os.n.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F12</f>
        <v>obvod OŘ Ostrava</v>
      </c>
      <c r="G114" s="34"/>
      <c r="H114" s="34"/>
      <c r="I114" s="28" t="s">
        <v>22</v>
      </c>
      <c r="J114" s="65" t="str">
        <f>IF(J12="","",J12)</f>
        <v>8. 3. 2021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4.92174" customHeight="1">
      <c r="A116" s="34"/>
      <c r="B116" s="35"/>
      <c r="C116" s="28" t="s">
        <v>24</v>
      </c>
      <c r="D116" s="34"/>
      <c r="E116" s="34"/>
      <c r="F116" s="23" t="str">
        <f>E15</f>
        <v xml:space="preserve"> </v>
      </c>
      <c r="G116" s="34"/>
      <c r="H116" s="34"/>
      <c r="I116" s="28" t="s">
        <v>30</v>
      </c>
      <c r="J116" s="32" t="str">
        <f>E21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4.92174" customHeight="1">
      <c r="A117" s="34"/>
      <c r="B117" s="35"/>
      <c r="C117" s="28" t="s">
        <v>28</v>
      </c>
      <c r="D117" s="34"/>
      <c r="E117" s="34"/>
      <c r="F117" s="23" t="str">
        <f>IF(E18="","",E18)</f>
        <v>Vyplň údaj</v>
      </c>
      <c r="G117" s="34"/>
      <c r="H117" s="34"/>
      <c r="I117" s="28" t="s">
        <v>32</v>
      </c>
      <c r="J117" s="32" t="str">
        <f>E24</f>
        <v>Ing. Martin Stacho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0" customFormat="1" ht="29.28" customHeight="1">
      <c r="A119" s="140"/>
      <c r="B119" s="141"/>
      <c r="C119" s="142" t="s">
        <v>124</v>
      </c>
      <c r="D119" s="143" t="s">
        <v>60</v>
      </c>
      <c r="E119" s="143" t="s">
        <v>56</v>
      </c>
      <c r="F119" s="143" t="s">
        <v>57</v>
      </c>
      <c r="G119" s="143" t="s">
        <v>125</v>
      </c>
      <c r="H119" s="143" t="s">
        <v>126</v>
      </c>
      <c r="I119" s="143" t="s">
        <v>127</v>
      </c>
      <c r="J119" s="143" t="s">
        <v>118</v>
      </c>
      <c r="K119" s="144" t="s">
        <v>128</v>
      </c>
      <c r="L119" s="145"/>
      <c r="M119" s="82" t="s">
        <v>1</v>
      </c>
      <c r="N119" s="83" t="s">
        <v>39</v>
      </c>
      <c r="O119" s="83" t="s">
        <v>129</v>
      </c>
      <c r="P119" s="83" t="s">
        <v>130</v>
      </c>
      <c r="Q119" s="83" t="s">
        <v>131</v>
      </c>
      <c r="R119" s="83" t="s">
        <v>132</v>
      </c>
      <c r="S119" s="83" t="s">
        <v>133</v>
      </c>
      <c r="T119" s="84" t="s">
        <v>134</v>
      </c>
      <c r="U119" s="140"/>
      <c r="V119" s="140"/>
      <c r="W119" s="140"/>
      <c r="X119" s="140"/>
      <c r="Y119" s="140"/>
      <c r="Z119" s="140"/>
      <c r="AA119" s="140"/>
      <c r="AB119" s="140"/>
      <c r="AC119" s="140"/>
      <c r="AD119" s="140"/>
      <c r="AE119" s="140"/>
    </row>
    <row r="120" s="2" customFormat="1" ht="22.8" customHeight="1">
      <c r="A120" s="34"/>
      <c r="B120" s="35"/>
      <c r="C120" s="89" t="s">
        <v>135</v>
      </c>
      <c r="D120" s="34"/>
      <c r="E120" s="34"/>
      <c r="F120" s="34"/>
      <c r="G120" s="34"/>
      <c r="H120" s="34"/>
      <c r="I120" s="34"/>
      <c r="J120" s="146">
        <f>BK120</f>
        <v>0</v>
      </c>
      <c r="K120" s="34"/>
      <c r="L120" s="35"/>
      <c r="M120" s="85"/>
      <c r="N120" s="69"/>
      <c r="O120" s="86"/>
      <c r="P120" s="147">
        <f>P121+P124+P175</f>
        <v>0</v>
      </c>
      <c r="Q120" s="86"/>
      <c r="R120" s="147">
        <f>R121+R124+R175</f>
        <v>0.0047999999999999996</v>
      </c>
      <c r="S120" s="86"/>
      <c r="T120" s="148">
        <f>T121+T124+T175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74</v>
      </c>
      <c r="AU120" s="15" t="s">
        <v>120</v>
      </c>
      <c r="BK120" s="149">
        <f>BK121+BK124+BK175</f>
        <v>0</v>
      </c>
    </row>
    <row r="121" s="11" customFormat="1" ht="25.92" customHeight="1">
      <c r="A121" s="11"/>
      <c r="B121" s="150"/>
      <c r="C121" s="11"/>
      <c r="D121" s="151" t="s">
        <v>74</v>
      </c>
      <c r="E121" s="152" t="s">
        <v>207</v>
      </c>
      <c r="F121" s="152" t="s">
        <v>208</v>
      </c>
      <c r="G121" s="11"/>
      <c r="H121" s="11"/>
      <c r="I121" s="153"/>
      <c r="J121" s="154">
        <f>BK121</f>
        <v>0</v>
      </c>
      <c r="K121" s="11"/>
      <c r="L121" s="150"/>
      <c r="M121" s="155"/>
      <c r="N121" s="156"/>
      <c r="O121" s="156"/>
      <c r="P121" s="157">
        <f>P122</f>
        <v>0</v>
      </c>
      <c r="Q121" s="156"/>
      <c r="R121" s="157">
        <f>R122</f>
        <v>0.0047999999999999996</v>
      </c>
      <c r="S121" s="156"/>
      <c r="T121" s="158">
        <f>T122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151" t="s">
        <v>85</v>
      </c>
      <c r="AT121" s="159" t="s">
        <v>74</v>
      </c>
      <c r="AU121" s="159" t="s">
        <v>75</v>
      </c>
      <c r="AY121" s="151" t="s">
        <v>139</v>
      </c>
      <c r="BK121" s="160">
        <f>BK122</f>
        <v>0</v>
      </c>
    </row>
    <row r="122" s="11" customFormat="1" ht="22.8" customHeight="1">
      <c r="A122" s="11"/>
      <c r="B122" s="150"/>
      <c r="C122" s="11"/>
      <c r="D122" s="151" t="s">
        <v>74</v>
      </c>
      <c r="E122" s="199" t="s">
        <v>209</v>
      </c>
      <c r="F122" s="199" t="s">
        <v>210</v>
      </c>
      <c r="G122" s="11"/>
      <c r="H122" s="11"/>
      <c r="I122" s="153"/>
      <c r="J122" s="200">
        <f>BK122</f>
        <v>0</v>
      </c>
      <c r="K122" s="11"/>
      <c r="L122" s="150"/>
      <c r="M122" s="155"/>
      <c r="N122" s="156"/>
      <c r="O122" s="156"/>
      <c r="P122" s="157">
        <f>P123</f>
        <v>0</v>
      </c>
      <c r="Q122" s="156"/>
      <c r="R122" s="157">
        <f>R123</f>
        <v>0.0047999999999999996</v>
      </c>
      <c r="S122" s="156"/>
      <c r="T122" s="158">
        <f>T123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151" t="s">
        <v>85</v>
      </c>
      <c r="AT122" s="159" t="s">
        <v>74</v>
      </c>
      <c r="AU122" s="159" t="s">
        <v>83</v>
      </c>
      <c r="AY122" s="151" t="s">
        <v>139</v>
      </c>
      <c r="BK122" s="160">
        <f>BK123</f>
        <v>0</v>
      </c>
    </row>
    <row r="123" s="2" customFormat="1" ht="31.93044" customHeight="1">
      <c r="A123" s="34"/>
      <c r="B123" s="161"/>
      <c r="C123" s="162" t="s">
        <v>399</v>
      </c>
      <c r="D123" s="162" t="s">
        <v>140</v>
      </c>
      <c r="E123" s="163" t="s">
        <v>212</v>
      </c>
      <c r="F123" s="164" t="s">
        <v>213</v>
      </c>
      <c r="G123" s="165" t="s">
        <v>143</v>
      </c>
      <c r="H123" s="166">
        <v>1</v>
      </c>
      <c r="I123" s="167"/>
      <c r="J123" s="168">
        <f>ROUND(I123*H123,2)</f>
        <v>0</v>
      </c>
      <c r="K123" s="164" t="s">
        <v>214</v>
      </c>
      <c r="L123" s="35"/>
      <c r="M123" s="169" t="s">
        <v>1</v>
      </c>
      <c r="N123" s="170" t="s">
        <v>40</v>
      </c>
      <c r="O123" s="73"/>
      <c r="P123" s="171">
        <f>O123*H123</f>
        <v>0</v>
      </c>
      <c r="Q123" s="171">
        <v>0.0047999999999999996</v>
      </c>
      <c r="R123" s="171">
        <f>Q123*H123</f>
        <v>0.0047999999999999996</v>
      </c>
      <c r="S123" s="171">
        <v>0</v>
      </c>
      <c r="T123" s="17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3" t="s">
        <v>215</v>
      </c>
      <c r="AT123" s="173" t="s">
        <v>140</v>
      </c>
      <c r="AU123" s="173" t="s">
        <v>85</v>
      </c>
      <c r="AY123" s="15" t="s">
        <v>139</v>
      </c>
      <c r="BE123" s="174">
        <f>IF(N123="základní",J123,0)</f>
        <v>0</v>
      </c>
      <c r="BF123" s="174">
        <f>IF(N123="snížená",J123,0)</f>
        <v>0</v>
      </c>
      <c r="BG123" s="174">
        <f>IF(N123="zákl. přenesená",J123,0)</f>
        <v>0</v>
      </c>
      <c r="BH123" s="174">
        <f>IF(N123="sníž. přenesená",J123,0)</f>
        <v>0</v>
      </c>
      <c r="BI123" s="174">
        <f>IF(N123="nulová",J123,0)</f>
        <v>0</v>
      </c>
      <c r="BJ123" s="15" t="s">
        <v>83</v>
      </c>
      <c r="BK123" s="174">
        <f>ROUND(I123*H123,2)</f>
        <v>0</v>
      </c>
      <c r="BL123" s="15" t="s">
        <v>215</v>
      </c>
      <c r="BM123" s="173" t="s">
        <v>400</v>
      </c>
    </row>
    <row r="124" s="11" customFormat="1" ht="25.92" customHeight="1">
      <c r="A124" s="11"/>
      <c r="B124" s="150"/>
      <c r="C124" s="11"/>
      <c r="D124" s="151" t="s">
        <v>74</v>
      </c>
      <c r="E124" s="152" t="s">
        <v>136</v>
      </c>
      <c r="F124" s="152" t="s">
        <v>137</v>
      </c>
      <c r="G124" s="11"/>
      <c r="H124" s="11"/>
      <c r="I124" s="153"/>
      <c r="J124" s="154">
        <f>BK124</f>
        <v>0</v>
      </c>
      <c r="K124" s="11"/>
      <c r="L124" s="150"/>
      <c r="M124" s="155"/>
      <c r="N124" s="156"/>
      <c r="O124" s="156"/>
      <c r="P124" s="157">
        <f>SUM(P125:P174)</f>
        <v>0</v>
      </c>
      <c r="Q124" s="156"/>
      <c r="R124" s="157">
        <f>SUM(R125:R174)</f>
        <v>0</v>
      </c>
      <c r="S124" s="156"/>
      <c r="T124" s="158">
        <f>SUM(T125:T174)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151" t="s">
        <v>138</v>
      </c>
      <c r="AT124" s="159" t="s">
        <v>74</v>
      </c>
      <c r="AU124" s="159" t="s">
        <v>75</v>
      </c>
      <c r="AY124" s="151" t="s">
        <v>139</v>
      </c>
      <c r="BK124" s="160">
        <f>SUM(BK125:BK174)</f>
        <v>0</v>
      </c>
    </row>
    <row r="125" s="2" customFormat="1">
      <c r="A125" s="34"/>
      <c r="B125" s="161"/>
      <c r="C125" s="162" t="s">
        <v>83</v>
      </c>
      <c r="D125" s="162" t="s">
        <v>140</v>
      </c>
      <c r="E125" s="163" t="s">
        <v>359</v>
      </c>
      <c r="F125" s="164" t="s">
        <v>360</v>
      </c>
      <c r="G125" s="165" t="s">
        <v>155</v>
      </c>
      <c r="H125" s="166">
        <v>120</v>
      </c>
      <c r="I125" s="167"/>
      <c r="J125" s="168">
        <f>ROUND(I125*H125,2)</f>
        <v>0</v>
      </c>
      <c r="K125" s="164" t="s">
        <v>144</v>
      </c>
      <c r="L125" s="35"/>
      <c r="M125" s="169" t="s">
        <v>1</v>
      </c>
      <c r="N125" s="170" t="s">
        <v>40</v>
      </c>
      <c r="O125" s="73"/>
      <c r="P125" s="171">
        <f>O125*H125</f>
        <v>0</v>
      </c>
      <c r="Q125" s="171">
        <v>0</v>
      </c>
      <c r="R125" s="171">
        <f>Q125*H125</f>
        <v>0</v>
      </c>
      <c r="S125" s="171">
        <v>0</v>
      </c>
      <c r="T125" s="17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3" t="s">
        <v>145</v>
      </c>
      <c r="AT125" s="173" t="s">
        <v>140</v>
      </c>
      <c r="AU125" s="173" t="s">
        <v>83</v>
      </c>
      <c r="AY125" s="15" t="s">
        <v>139</v>
      </c>
      <c r="BE125" s="174">
        <f>IF(N125="základní",J125,0)</f>
        <v>0</v>
      </c>
      <c r="BF125" s="174">
        <f>IF(N125="snížená",J125,0)</f>
        <v>0</v>
      </c>
      <c r="BG125" s="174">
        <f>IF(N125="zákl. přenesená",J125,0)</f>
        <v>0</v>
      </c>
      <c r="BH125" s="174">
        <f>IF(N125="sníž. přenesená",J125,0)</f>
        <v>0</v>
      </c>
      <c r="BI125" s="174">
        <f>IF(N125="nulová",J125,0)</f>
        <v>0</v>
      </c>
      <c r="BJ125" s="15" t="s">
        <v>83</v>
      </c>
      <c r="BK125" s="174">
        <f>ROUND(I125*H125,2)</f>
        <v>0</v>
      </c>
      <c r="BL125" s="15" t="s">
        <v>145</v>
      </c>
      <c r="BM125" s="173" t="s">
        <v>401</v>
      </c>
    </row>
    <row r="126" s="2" customFormat="1">
      <c r="A126" s="34"/>
      <c r="B126" s="161"/>
      <c r="C126" s="175" t="s">
        <v>85</v>
      </c>
      <c r="D126" s="175" t="s">
        <v>147</v>
      </c>
      <c r="E126" s="176" t="s">
        <v>402</v>
      </c>
      <c r="F126" s="177" t="s">
        <v>403</v>
      </c>
      <c r="G126" s="178" t="s">
        <v>143</v>
      </c>
      <c r="H126" s="179">
        <v>50</v>
      </c>
      <c r="I126" s="180"/>
      <c r="J126" s="181">
        <f>ROUND(I126*H126,2)</f>
        <v>0</v>
      </c>
      <c r="K126" s="177" t="s">
        <v>144</v>
      </c>
      <c r="L126" s="182"/>
      <c r="M126" s="183" t="s">
        <v>1</v>
      </c>
      <c r="N126" s="184" t="s">
        <v>40</v>
      </c>
      <c r="O126" s="73"/>
      <c r="P126" s="171">
        <f>O126*H126</f>
        <v>0</v>
      </c>
      <c r="Q126" s="171">
        <v>0</v>
      </c>
      <c r="R126" s="171">
        <f>Q126*H126</f>
        <v>0</v>
      </c>
      <c r="S126" s="171">
        <v>0</v>
      </c>
      <c r="T126" s="172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3" t="s">
        <v>150</v>
      </c>
      <c r="AT126" s="173" t="s">
        <v>147</v>
      </c>
      <c r="AU126" s="173" t="s">
        <v>83</v>
      </c>
      <c r="AY126" s="15" t="s">
        <v>139</v>
      </c>
      <c r="BE126" s="174">
        <f>IF(N126="základní",J126,0)</f>
        <v>0</v>
      </c>
      <c r="BF126" s="174">
        <f>IF(N126="snížená",J126,0)</f>
        <v>0</v>
      </c>
      <c r="BG126" s="174">
        <f>IF(N126="zákl. přenesená",J126,0)</f>
        <v>0</v>
      </c>
      <c r="BH126" s="174">
        <f>IF(N126="sníž. přenesená",J126,0)</f>
        <v>0</v>
      </c>
      <c r="BI126" s="174">
        <f>IF(N126="nulová",J126,0)</f>
        <v>0</v>
      </c>
      <c r="BJ126" s="15" t="s">
        <v>83</v>
      </c>
      <c r="BK126" s="174">
        <f>ROUND(I126*H126,2)</f>
        <v>0</v>
      </c>
      <c r="BL126" s="15" t="s">
        <v>150</v>
      </c>
      <c r="BM126" s="173" t="s">
        <v>404</v>
      </c>
    </row>
    <row r="127" s="2" customFormat="1">
      <c r="A127" s="34"/>
      <c r="B127" s="161"/>
      <c r="C127" s="175" t="s">
        <v>152</v>
      </c>
      <c r="D127" s="175" t="s">
        <v>147</v>
      </c>
      <c r="E127" s="176" t="s">
        <v>405</v>
      </c>
      <c r="F127" s="177" t="s">
        <v>406</v>
      </c>
      <c r="G127" s="178" t="s">
        <v>143</v>
      </c>
      <c r="H127" s="179">
        <v>10</v>
      </c>
      <c r="I127" s="180"/>
      <c r="J127" s="181">
        <f>ROUND(I127*H127,2)</f>
        <v>0</v>
      </c>
      <c r="K127" s="177" t="s">
        <v>144</v>
      </c>
      <c r="L127" s="182"/>
      <c r="M127" s="183" t="s">
        <v>1</v>
      </c>
      <c r="N127" s="184" t="s">
        <v>40</v>
      </c>
      <c r="O127" s="73"/>
      <c r="P127" s="171">
        <f>O127*H127</f>
        <v>0</v>
      </c>
      <c r="Q127" s="171">
        <v>0</v>
      </c>
      <c r="R127" s="171">
        <f>Q127*H127</f>
        <v>0</v>
      </c>
      <c r="S127" s="171">
        <v>0</v>
      </c>
      <c r="T127" s="17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3" t="s">
        <v>150</v>
      </c>
      <c r="AT127" s="173" t="s">
        <v>147</v>
      </c>
      <c r="AU127" s="173" t="s">
        <v>83</v>
      </c>
      <c r="AY127" s="15" t="s">
        <v>139</v>
      </c>
      <c r="BE127" s="174">
        <f>IF(N127="základní",J127,0)</f>
        <v>0</v>
      </c>
      <c r="BF127" s="174">
        <f>IF(N127="snížená",J127,0)</f>
        <v>0</v>
      </c>
      <c r="BG127" s="174">
        <f>IF(N127="zákl. přenesená",J127,0)</f>
        <v>0</v>
      </c>
      <c r="BH127" s="174">
        <f>IF(N127="sníž. přenesená",J127,0)</f>
        <v>0</v>
      </c>
      <c r="BI127" s="174">
        <f>IF(N127="nulová",J127,0)</f>
        <v>0</v>
      </c>
      <c r="BJ127" s="15" t="s">
        <v>83</v>
      </c>
      <c r="BK127" s="174">
        <f>ROUND(I127*H127,2)</f>
        <v>0</v>
      </c>
      <c r="BL127" s="15" t="s">
        <v>150</v>
      </c>
      <c r="BM127" s="173" t="s">
        <v>407</v>
      </c>
    </row>
    <row r="128" s="2" customFormat="1">
      <c r="A128" s="34"/>
      <c r="B128" s="161"/>
      <c r="C128" s="162" t="s">
        <v>138</v>
      </c>
      <c r="D128" s="162" t="s">
        <v>140</v>
      </c>
      <c r="E128" s="163" t="s">
        <v>141</v>
      </c>
      <c r="F128" s="164" t="s">
        <v>142</v>
      </c>
      <c r="G128" s="165" t="s">
        <v>143</v>
      </c>
      <c r="H128" s="166">
        <v>10</v>
      </c>
      <c r="I128" s="167"/>
      <c r="J128" s="168">
        <f>ROUND(I128*H128,2)</f>
        <v>0</v>
      </c>
      <c r="K128" s="164" t="s">
        <v>144</v>
      </c>
      <c r="L128" s="35"/>
      <c r="M128" s="169" t="s">
        <v>1</v>
      </c>
      <c r="N128" s="170" t="s">
        <v>40</v>
      </c>
      <c r="O128" s="73"/>
      <c r="P128" s="171">
        <f>O128*H128</f>
        <v>0</v>
      </c>
      <c r="Q128" s="171">
        <v>0</v>
      </c>
      <c r="R128" s="171">
        <f>Q128*H128</f>
        <v>0</v>
      </c>
      <c r="S128" s="171">
        <v>0</v>
      </c>
      <c r="T128" s="17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3" t="s">
        <v>145</v>
      </c>
      <c r="AT128" s="173" t="s">
        <v>140</v>
      </c>
      <c r="AU128" s="173" t="s">
        <v>83</v>
      </c>
      <c r="AY128" s="15" t="s">
        <v>139</v>
      </c>
      <c r="BE128" s="174">
        <f>IF(N128="základní",J128,0)</f>
        <v>0</v>
      </c>
      <c r="BF128" s="174">
        <f>IF(N128="snížená",J128,0)</f>
        <v>0</v>
      </c>
      <c r="BG128" s="174">
        <f>IF(N128="zákl. přenesená",J128,0)</f>
        <v>0</v>
      </c>
      <c r="BH128" s="174">
        <f>IF(N128="sníž. přenesená",J128,0)</f>
        <v>0</v>
      </c>
      <c r="BI128" s="174">
        <f>IF(N128="nulová",J128,0)</f>
        <v>0</v>
      </c>
      <c r="BJ128" s="15" t="s">
        <v>83</v>
      </c>
      <c r="BK128" s="174">
        <f>ROUND(I128*H128,2)</f>
        <v>0</v>
      </c>
      <c r="BL128" s="15" t="s">
        <v>145</v>
      </c>
      <c r="BM128" s="173" t="s">
        <v>408</v>
      </c>
    </row>
    <row r="129" s="2" customFormat="1">
      <c r="A129" s="34"/>
      <c r="B129" s="161"/>
      <c r="C129" s="175" t="s">
        <v>160</v>
      </c>
      <c r="D129" s="175" t="s">
        <v>147</v>
      </c>
      <c r="E129" s="176" t="s">
        <v>148</v>
      </c>
      <c r="F129" s="177" t="s">
        <v>149</v>
      </c>
      <c r="G129" s="178" t="s">
        <v>143</v>
      </c>
      <c r="H129" s="179">
        <v>10</v>
      </c>
      <c r="I129" s="180"/>
      <c r="J129" s="181">
        <f>ROUND(I129*H129,2)</f>
        <v>0</v>
      </c>
      <c r="K129" s="177" t="s">
        <v>144</v>
      </c>
      <c r="L129" s="182"/>
      <c r="M129" s="183" t="s">
        <v>1</v>
      </c>
      <c r="N129" s="184" t="s">
        <v>40</v>
      </c>
      <c r="O129" s="73"/>
      <c r="P129" s="171">
        <f>O129*H129</f>
        <v>0</v>
      </c>
      <c r="Q129" s="171">
        <v>0</v>
      </c>
      <c r="R129" s="171">
        <f>Q129*H129</f>
        <v>0</v>
      </c>
      <c r="S129" s="171">
        <v>0</v>
      </c>
      <c r="T129" s="17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3" t="s">
        <v>150</v>
      </c>
      <c r="AT129" s="173" t="s">
        <v>147</v>
      </c>
      <c r="AU129" s="173" t="s">
        <v>83</v>
      </c>
      <c r="AY129" s="15" t="s">
        <v>139</v>
      </c>
      <c r="BE129" s="174">
        <f>IF(N129="základní",J129,0)</f>
        <v>0</v>
      </c>
      <c r="BF129" s="174">
        <f>IF(N129="snížená",J129,0)</f>
        <v>0</v>
      </c>
      <c r="BG129" s="174">
        <f>IF(N129="zákl. přenesená",J129,0)</f>
        <v>0</v>
      </c>
      <c r="BH129" s="174">
        <f>IF(N129="sníž. přenesená",J129,0)</f>
        <v>0</v>
      </c>
      <c r="BI129" s="174">
        <f>IF(N129="nulová",J129,0)</f>
        <v>0</v>
      </c>
      <c r="BJ129" s="15" t="s">
        <v>83</v>
      </c>
      <c r="BK129" s="174">
        <f>ROUND(I129*H129,2)</f>
        <v>0</v>
      </c>
      <c r="BL129" s="15" t="s">
        <v>150</v>
      </c>
      <c r="BM129" s="173" t="s">
        <v>409</v>
      </c>
    </row>
    <row r="130" s="2" customFormat="1" ht="31.93044" customHeight="1">
      <c r="A130" s="34"/>
      <c r="B130" s="161"/>
      <c r="C130" s="162" t="s">
        <v>164</v>
      </c>
      <c r="D130" s="162" t="s">
        <v>140</v>
      </c>
      <c r="E130" s="163" t="s">
        <v>153</v>
      </c>
      <c r="F130" s="164" t="s">
        <v>154</v>
      </c>
      <c r="G130" s="165" t="s">
        <v>155</v>
      </c>
      <c r="H130" s="166">
        <v>160</v>
      </c>
      <c r="I130" s="167"/>
      <c r="J130" s="168">
        <f>ROUND(I130*H130,2)</f>
        <v>0</v>
      </c>
      <c r="K130" s="164" t="s">
        <v>144</v>
      </c>
      <c r="L130" s="35"/>
      <c r="M130" s="169" t="s">
        <v>1</v>
      </c>
      <c r="N130" s="170" t="s">
        <v>40</v>
      </c>
      <c r="O130" s="73"/>
      <c r="P130" s="171">
        <f>O130*H130</f>
        <v>0</v>
      </c>
      <c r="Q130" s="171">
        <v>0</v>
      </c>
      <c r="R130" s="171">
        <f>Q130*H130</f>
        <v>0</v>
      </c>
      <c r="S130" s="171">
        <v>0</v>
      </c>
      <c r="T130" s="172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3" t="s">
        <v>145</v>
      </c>
      <c r="AT130" s="173" t="s">
        <v>140</v>
      </c>
      <c r="AU130" s="173" t="s">
        <v>83</v>
      </c>
      <c r="AY130" s="15" t="s">
        <v>139</v>
      </c>
      <c r="BE130" s="174">
        <f>IF(N130="základní",J130,0)</f>
        <v>0</v>
      </c>
      <c r="BF130" s="174">
        <f>IF(N130="snížená",J130,0)</f>
        <v>0</v>
      </c>
      <c r="BG130" s="174">
        <f>IF(N130="zákl. přenesená",J130,0)</f>
        <v>0</v>
      </c>
      <c r="BH130" s="174">
        <f>IF(N130="sníž. přenesená",J130,0)</f>
        <v>0</v>
      </c>
      <c r="BI130" s="174">
        <f>IF(N130="nulová",J130,0)</f>
        <v>0</v>
      </c>
      <c r="BJ130" s="15" t="s">
        <v>83</v>
      </c>
      <c r="BK130" s="174">
        <f>ROUND(I130*H130,2)</f>
        <v>0</v>
      </c>
      <c r="BL130" s="15" t="s">
        <v>145</v>
      </c>
      <c r="BM130" s="173" t="s">
        <v>410</v>
      </c>
    </row>
    <row r="131" s="2" customFormat="1" ht="31.93044" customHeight="1">
      <c r="A131" s="34"/>
      <c r="B131" s="161"/>
      <c r="C131" s="175" t="s">
        <v>168</v>
      </c>
      <c r="D131" s="175" t="s">
        <v>147</v>
      </c>
      <c r="E131" s="176" t="s">
        <v>157</v>
      </c>
      <c r="F131" s="177" t="s">
        <v>158</v>
      </c>
      <c r="G131" s="178" t="s">
        <v>155</v>
      </c>
      <c r="H131" s="179">
        <v>135</v>
      </c>
      <c r="I131" s="180"/>
      <c r="J131" s="181">
        <f>ROUND(I131*H131,2)</f>
        <v>0</v>
      </c>
      <c r="K131" s="177" t="s">
        <v>144</v>
      </c>
      <c r="L131" s="182"/>
      <c r="M131" s="183" t="s">
        <v>1</v>
      </c>
      <c r="N131" s="184" t="s">
        <v>40</v>
      </c>
      <c r="O131" s="73"/>
      <c r="P131" s="171">
        <f>O131*H131</f>
        <v>0</v>
      </c>
      <c r="Q131" s="171">
        <v>0</v>
      </c>
      <c r="R131" s="171">
        <f>Q131*H131</f>
        <v>0</v>
      </c>
      <c r="S131" s="171">
        <v>0</v>
      </c>
      <c r="T131" s="17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3" t="s">
        <v>150</v>
      </c>
      <c r="AT131" s="173" t="s">
        <v>147</v>
      </c>
      <c r="AU131" s="173" t="s">
        <v>83</v>
      </c>
      <c r="AY131" s="15" t="s">
        <v>139</v>
      </c>
      <c r="BE131" s="174">
        <f>IF(N131="základní",J131,0)</f>
        <v>0</v>
      </c>
      <c r="BF131" s="174">
        <f>IF(N131="snížená",J131,0)</f>
        <v>0</v>
      </c>
      <c r="BG131" s="174">
        <f>IF(N131="zákl. přenesená",J131,0)</f>
        <v>0</v>
      </c>
      <c r="BH131" s="174">
        <f>IF(N131="sníž. přenesená",J131,0)</f>
        <v>0</v>
      </c>
      <c r="BI131" s="174">
        <f>IF(N131="nulová",J131,0)</f>
        <v>0</v>
      </c>
      <c r="BJ131" s="15" t="s">
        <v>83</v>
      </c>
      <c r="BK131" s="174">
        <f>ROUND(I131*H131,2)</f>
        <v>0</v>
      </c>
      <c r="BL131" s="15" t="s">
        <v>150</v>
      </c>
      <c r="BM131" s="173" t="s">
        <v>411</v>
      </c>
    </row>
    <row r="132" s="2" customFormat="1" ht="31.93044" customHeight="1">
      <c r="A132" s="34"/>
      <c r="B132" s="161"/>
      <c r="C132" s="175" t="s">
        <v>174</v>
      </c>
      <c r="D132" s="175" t="s">
        <v>147</v>
      </c>
      <c r="E132" s="176" t="s">
        <v>412</v>
      </c>
      <c r="F132" s="177" t="s">
        <v>413</v>
      </c>
      <c r="G132" s="178" t="s">
        <v>155</v>
      </c>
      <c r="H132" s="179">
        <v>10</v>
      </c>
      <c r="I132" s="180"/>
      <c r="J132" s="181">
        <f>ROUND(I132*H132,2)</f>
        <v>0</v>
      </c>
      <c r="K132" s="177" t="s">
        <v>144</v>
      </c>
      <c r="L132" s="182"/>
      <c r="M132" s="183" t="s">
        <v>1</v>
      </c>
      <c r="N132" s="184" t="s">
        <v>40</v>
      </c>
      <c r="O132" s="73"/>
      <c r="P132" s="171">
        <f>O132*H132</f>
        <v>0</v>
      </c>
      <c r="Q132" s="171">
        <v>0</v>
      </c>
      <c r="R132" s="171">
        <f>Q132*H132</f>
        <v>0</v>
      </c>
      <c r="S132" s="171">
        <v>0</v>
      </c>
      <c r="T132" s="17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3" t="s">
        <v>150</v>
      </c>
      <c r="AT132" s="173" t="s">
        <v>147</v>
      </c>
      <c r="AU132" s="173" t="s">
        <v>83</v>
      </c>
      <c r="AY132" s="15" t="s">
        <v>139</v>
      </c>
      <c r="BE132" s="174">
        <f>IF(N132="základní",J132,0)</f>
        <v>0</v>
      </c>
      <c r="BF132" s="174">
        <f>IF(N132="snížená",J132,0)</f>
        <v>0</v>
      </c>
      <c r="BG132" s="174">
        <f>IF(N132="zákl. přenesená",J132,0)</f>
        <v>0</v>
      </c>
      <c r="BH132" s="174">
        <f>IF(N132="sníž. přenesená",J132,0)</f>
        <v>0</v>
      </c>
      <c r="BI132" s="174">
        <f>IF(N132="nulová",J132,0)</f>
        <v>0</v>
      </c>
      <c r="BJ132" s="15" t="s">
        <v>83</v>
      </c>
      <c r="BK132" s="174">
        <f>ROUND(I132*H132,2)</f>
        <v>0</v>
      </c>
      <c r="BL132" s="15" t="s">
        <v>150</v>
      </c>
      <c r="BM132" s="173" t="s">
        <v>414</v>
      </c>
    </row>
    <row r="133" s="2" customFormat="1" ht="31.93044" customHeight="1">
      <c r="A133" s="34"/>
      <c r="B133" s="161"/>
      <c r="C133" s="175" t="s">
        <v>178</v>
      </c>
      <c r="D133" s="175" t="s">
        <v>147</v>
      </c>
      <c r="E133" s="176" t="s">
        <v>415</v>
      </c>
      <c r="F133" s="177" t="s">
        <v>416</v>
      </c>
      <c r="G133" s="178" t="s">
        <v>155</v>
      </c>
      <c r="H133" s="179">
        <v>15</v>
      </c>
      <c r="I133" s="180"/>
      <c r="J133" s="181">
        <f>ROUND(I133*H133,2)</f>
        <v>0</v>
      </c>
      <c r="K133" s="177" t="s">
        <v>144</v>
      </c>
      <c r="L133" s="182"/>
      <c r="M133" s="183" t="s">
        <v>1</v>
      </c>
      <c r="N133" s="184" t="s">
        <v>40</v>
      </c>
      <c r="O133" s="73"/>
      <c r="P133" s="171">
        <f>O133*H133</f>
        <v>0</v>
      </c>
      <c r="Q133" s="171">
        <v>0</v>
      </c>
      <c r="R133" s="171">
        <f>Q133*H133</f>
        <v>0</v>
      </c>
      <c r="S133" s="171">
        <v>0</v>
      </c>
      <c r="T133" s="17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3" t="s">
        <v>150</v>
      </c>
      <c r="AT133" s="173" t="s">
        <v>147</v>
      </c>
      <c r="AU133" s="173" t="s">
        <v>83</v>
      </c>
      <c r="AY133" s="15" t="s">
        <v>139</v>
      </c>
      <c r="BE133" s="174">
        <f>IF(N133="základní",J133,0)</f>
        <v>0</v>
      </c>
      <c r="BF133" s="174">
        <f>IF(N133="snížená",J133,0)</f>
        <v>0</v>
      </c>
      <c r="BG133" s="174">
        <f>IF(N133="zákl. přenesená",J133,0)</f>
        <v>0</v>
      </c>
      <c r="BH133" s="174">
        <f>IF(N133="sníž. přenesená",J133,0)</f>
        <v>0</v>
      </c>
      <c r="BI133" s="174">
        <f>IF(N133="nulová",J133,0)</f>
        <v>0</v>
      </c>
      <c r="BJ133" s="15" t="s">
        <v>83</v>
      </c>
      <c r="BK133" s="174">
        <f>ROUND(I133*H133,2)</f>
        <v>0</v>
      </c>
      <c r="BL133" s="15" t="s">
        <v>150</v>
      </c>
      <c r="BM133" s="173" t="s">
        <v>417</v>
      </c>
    </row>
    <row r="134" s="2" customFormat="1" ht="31.93044" customHeight="1">
      <c r="A134" s="34"/>
      <c r="B134" s="161"/>
      <c r="C134" s="162" t="s">
        <v>183</v>
      </c>
      <c r="D134" s="162" t="s">
        <v>140</v>
      </c>
      <c r="E134" s="163" t="s">
        <v>371</v>
      </c>
      <c r="F134" s="164" t="s">
        <v>372</v>
      </c>
      <c r="G134" s="165" t="s">
        <v>155</v>
      </c>
      <c r="H134" s="166">
        <v>25</v>
      </c>
      <c r="I134" s="167"/>
      <c r="J134" s="168">
        <f>ROUND(I134*H134,2)</f>
        <v>0</v>
      </c>
      <c r="K134" s="164" t="s">
        <v>144</v>
      </c>
      <c r="L134" s="35"/>
      <c r="M134" s="169" t="s">
        <v>1</v>
      </c>
      <c r="N134" s="170" t="s">
        <v>40</v>
      </c>
      <c r="O134" s="73"/>
      <c r="P134" s="171">
        <f>O134*H134</f>
        <v>0</v>
      </c>
      <c r="Q134" s="171">
        <v>0</v>
      </c>
      <c r="R134" s="171">
        <f>Q134*H134</f>
        <v>0</v>
      </c>
      <c r="S134" s="171">
        <v>0</v>
      </c>
      <c r="T134" s="172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3" t="s">
        <v>145</v>
      </c>
      <c r="AT134" s="173" t="s">
        <v>140</v>
      </c>
      <c r="AU134" s="173" t="s">
        <v>83</v>
      </c>
      <c r="AY134" s="15" t="s">
        <v>139</v>
      </c>
      <c r="BE134" s="174">
        <f>IF(N134="základní",J134,0)</f>
        <v>0</v>
      </c>
      <c r="BF134" s="174">
        <f>IF(N134="snížená",J134,0)</f>
        <v>0</v>
      </c>
      <c r="BG134" s="174">
        <f>IF(N134="zákl. přenesená",J134,0)</f>
        <v>0</v>
      </c>
      <c r="BH134" s="174">
        <f>IF(N134="sníž. přenesená",J134,0)</f>
        <v>0</v>
      </c>
      <c r="BI134" s="174">
        <f>IF(N134="nulová",J134,0)</f>
        <v>0</v>
      </c>
      <c r="BJ134" s="15" t="s">
        <v>83</v>
      </c>
      <c r="BK134" s="174">
        <f>ROUND(I134*H134,2)</f>
        <v>0</v>
      </c>
      <c r="BL134" s="15" t="s">
        <v>145</v>
      </c>
      <c r="BM134" s="173" t="s">
        <v>418</v>
      </c>
    </row>
    <row r="135" s="2" customFormat="1">
      <c r="A135" s="34"/>
      <c r="B135" s="161"/>
      <c r="C135" s="175" t="s">
        <v>187</v>
      </c>
      <c r="D135" s="175" t="s">
        <v>147</v>
      </c>
      <c r="E135" s="176" t="s">
        <v>374</v>
      </c>
      <c r="F135" s="177" t="s">
        <v>375</v>
      </c>
      <c r="G135" s="178" t="s">
        <v>155</v>
      </c>
      <c r="H135" s="179">
        <v>20</v>
      </c>
      <c r="I135" s="180"/>
      <c r="J135" s="181">
        <f>ROUND(I135*H135,2)</f>
        <v>0</v>
      </c>
      <c r="K135" s="177" t="s">
        <v>144</v>
      </c>
      <c r="L135" s="182"/>
      <c r="M135" s="183" t="s">
        <v>1</v>
      </c>
      <c r="N135" s="184" t="s">
        <v>40</v>
      </c>
      <c r="O135" s="73"/>
      <c r="P135" s="171">
        <f>O135*H135</f>
        <v>0</v>
      </c>
      <c r="Q135" s="171">
        <v>0</v>
      </c>
      <c r="R135" s="171">
        <f>Q135*H135</f>
        <v>0</v>
      </c>
      <c r="S135" s="171">
        <v>0</v>
      </c>
      <c r="T135" s="17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3" t="s">
        <v>150</v>
      </c>
      <c r="AT135" s="173" t="s">
        <v>147</v>
      </c>
      <c r="AU135" s="173" t="s">
        <v>83</v>
      </c>
      <c r="AY135" s="15" t="s">
        <v>139</v>
      </c>
      <c r="BE135" s="174">
        <f>IF(N135="základní",J135,0)</f>
        <v>0</v>
      </c>
      <c r="BF135" s="174">
        <f>IF(N135="snížená",J135,0)</f>
        <v>0</v>
      </c>
      <c r="BG135" s="174">
        <f>IF(N135="zákl. přenesená",J135,0)</f>
        <v>0</v>
      </c>
      <c r="BH135" s="174">
        <f>IF(N135="sníž. přenesená",J135,0)</f>
        <v>0</v>
      </c>
      <c r="BI135" s="174">
        <f>IF(N135="nulová",J135,0)</f>
        <v>0</v>
      </c>
      <c r="BJ135" s="15" t="s">
        <v>83</v>
      </c>
      <c r="BK135" s="174">
        <f>ROUND(I135*H135,2)</f>
        <v>0</v>
      </c>
      <c r="BL135" s="15" t="s">
        <v>150</v>
      </c>
      <c r="BM135" s="173" t="s">
        <v>419</v>
      </c>
    </row>
    <row r="136" s="2" customFormat="1">
      <c r="A136" s="34"/>
      <c r="B136" s="161"/>
      <c r="C136" s="175" t="s">
        <v>193</v>
      </c>
      <c r="D136" s="175" t="s">
        <v>147</v>
      </c>
      <c r="E136" s="176" t="s">
        <v>420</v>
      </c>
      <c r="F136" s="177" t="s">
        <v>421</v>
      </c>
      <c r="G136" s="178" t="s">
        <v>155</v>
      </c>
      <c r="H136" s="179">
        <v>5</v>
      </c>
      <c r="I136" s="180"/>
      <c r="J136" s="181">
        <f>ROUND(I136*H136,2)</f>
        <v>0</v>
      </c>
      <c r="K136" s="177" t="s">
        <v>144</v>
      </c>
      <c r="L136" s="182"/>
      <c r="M136" s="183" t="s">
        <v>1</v>
      </c>
      <c r="N136" s="184" t="s">
        <v>40</v>
      </c>
      <c r="O136" s="73"/>
      <c r="P136" s="171">
        <f>O136*H136</f>
        <v>0</v>
      </c>
      <c r="Q136" s="171">
        <v>0</v>
      </c>
      <c r="R136" s="171">
        <f>Q136*H136</f>
        <v>0</v>
      </c>
      <c r="S136" s="171">
        <v>0</v>
      </c>
      <c r="T136" s="17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3" t="s">
        <v>150</v>
      </c>
      <c r="AT136" s="173" t="s">
        <v>147</v>
      </c>
      <c r="AU136" s="173" t="s">
        <v>83</v>
      </c>
      <c r="AY136" s="15" t="s">
        <v>139</v>
      </c>
      <c r="BE136" s="174">
        <f>IF(N136="základní",J136,0)</f>
        <v>0</v>
      </c>
      <c r="BF136" s="174">
        <f>IF(N136="snížená",J136,0)</f>
        <v>0</v>
      </c>
      <c r="BG136" s="174">
        <f>IF(N136="zákl. přenesená",J136,0)</f>
        <v>0</v>
      </c>
      <c r="BH136" s="174">
        <f>IF(N136="sníž. přenesená",J136,0)</f>
        <v>0</v>
      </c>
      <c r="BI136" s="174">
        <f>IF(N136="nulová",J136,0)</f>
        <v>0</v>
      </c>
      <c r="BJ136" s="15" t="s">
        <v>83</v>
      </c>
      <c r="BK136" s="174">
        <f>ROUND(I136*H136,2)</f>
        <v>0</v>
      </c>
      <c r="BL136" s="15" t="s">
        <v>150</v>
      </c>
      <c r="BM136" s="173" t="s">
        <v>422</v>
      </c>
    </row>
    <row r="137" s="2" customFormat="1" ht="74.50435" customHeight="1">
      <c r="A137" s="34"/>
      <c r="B137" s="161"/>
      <c r="C137" s="162" t="s">
        <v>198</v>
      </c>
      <c r="D137" s="162" t="s">
        <v>140</v>
      </c>
      <c r="E137" s="163" t="s">
        <v>161</v>
      </c>
      <c r="F137" s="164" t="s">
        <v>162</v>
      </c>
      <c r="G137" s="165" t="s">
        <v>143</v>
      </c>
      <c r="H137" s="166">
        <v>10</v>
      </c>
      <c r="I137" s="167"/>
      <c r="J137" s="168">
        <f>ROUND(I137*H137,2)</f>
        <v>0</v>
      </c>
      <c r="K137" s="164" t="s">
        <v>144</v>
      </c>
      <c r="L137" s="35"/>
      <c r="M137" s="169" t="s">
        <v>1</v>
      </c>
      <c r="N137" s="170" t="s">
        <v>40</v>
      </c>
      <c r="O137" s="73"/>
      <c r="P137" s="171">
        <f>O137*H137</f>
        <v>0</v>
      </c>
      <c r="Q137" s="171">
        <v>0</v>
      </c>
      <c r="R137" s="171">
        <f>Q137*H137</f>
        <v>0</v>
      </c>
      <c r="S137" s="171">
        <v>0</v>
      </c>
      <c r="T137" s="17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3" t="s">
        <v>145</v>
      </c>
      <c r="AT137" s="173" t="s">
        <v>140</v>
      </c>
      <c r="AU137" s="173" t="s">
        <v>83</v>
      </c>
      <c r="AY137" s="15" t="s">
        <v>139</v>
      </c>
      <c r="BE137" s="174">
        <f>IF(N137="základní",J137,0)</f>
        <v>0</v>
      </c>
      <c r="BF137" s="174">
        <f>IF(N137="snížená",J137,0)</f>
        <v>0</v>
      </c>
      <c r="BG137" s="174">
        <f>IF(N137="zákl. přenesená",J137,0)</f>
        <v>0</v>
      </c>
      <c r="BH137" s="174">
        <f>IF(N137="sníž. přenesená",J137,0)</f>
        <v>0</v>
      </c>
      <c r="BI137" s="174">
        <f>IF(N137="nulová",J137,0)</f>
        <v>0</v>
      </c>
      <c r="BJ137" s="15" t="s">
        <v>83</v>
      </c>
      <c r="BK137" s="174">
        <f>ROUND(I137*H137,2)</f>
        <v>0</v>
      </c>
      <c r="BL137" s="15" t="s">
        <v>145</v>
      </c>
      <c r="BM137" s="173" t="s">
        <v>423</v>
      </c>
    </row>
    <row r="138" s="2" customFormat="1" ht="74.50435" customHeight="1">
      <c r="A138" s="34"/>
      <c r="B138" s="161"/>
      <c r="C138" s="162" t="s">
        <v>246</v>
      </c>
      <c r="D138" s="162" t="s">
        <v>140</v>
      </c>
      <c r="E138" s="163" t="s">
        <v>424</v>
      </c>
      <c r="F138" s="164" t="s">
        <v>425</v>
      </c>
      <c r="G138" s="165" t="s">
        <v>143</v>
      </c>
      <c r="H138" s="166">
        <v>2</v>
      </c>
      <c r="I138" s="167"/>
      <c r="J138" s="168">
        <f>ROUND(I138*H138,2)</f>
        <v>0</v>
      </c>
      <c r="K138" s="164" t="s">
        <v>144</v>
      </c>
      <c r="L138" s="35"/>
      <c r="M138" s="169" t="s">
        <v>1</v>
      </c>
      <c r="N138" s="170" t="s">
        <v>40</v>
      </c>
      <c r="O138" s="73"/>
      <c r="P138" s="171">
        <f>O138*H138</f>
        <v>0</v>
      </c>
      <c r="Q138" s="171">
        <v>0</v>
      </c>
      <c r="R138" s="171">
        <f>Q138*H138</f>
        <v>0</v>
      </c>
      <c r="S138" s="171">
        <v>0</v>
      </c>
      <c r="T138" s="172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3" t="s">
        <v>145</v>
      </c>
      <c r="AT138" s="173" t="s">
        <v>140</v>
      </c>
      <c r="AU138" s="173" t="s">
        <v>83</v>
      </c>
      <c r="AY138" s="15" t="s">
        <v>139</v>
      </c>
      <c r="BE138" s="174">
        <f>IF(N138="základní",J138,0)</f>
        <v>0</v>
      </c>
      <c r="BF138" s="174">
        <f>IF(N138="snížená",J138,0)</f>
        <v>0</v>
      </c>
      <c r="BG138" s="174">
        <f>IF(N138="zákl. přenesená",J138,0)</f>
        <v>0</v>
      </c>
      <c r="BH138" s="174">
        <f>IF(N138="sníž. přenesená",J138,0)</f>
        <v>0</v>
      </c>
      <c r="BI138" s="174">
        <f>IF(N138="nulová",J138,0)</f>
        <v>0</v>
      </c>
      <c r="BJ138" s="15" t="s">
        <v>83</v>
      </c>
      <c r="BK138" s="174">
        <f>ROUND(I138*H138,2)</f>
        <v>0</v>
      </c>
      <c r="BL138" s="15" t="s">
        <v>145</v>
      </c>
      <c r="BM138" s="173" t="s">
        <v>426</v>
      </c>
    </row>
    <row r="139" s="2" customFormat="1">
      <c r="A139" s="34"/>
      <c r="B139" s="161"/>
      <c r="C139" s="162" t="s">
        <v>8</v>
      </c>
      <c r="D139" s="162" t="s">
        <v>140</v>
      </c>
      <c r="E139" s="163" t="s">
        <v>427</v>
      </c>
      <c r="F139" s="164" t="s">
        <v>428</v>
      </c>
      <c r="G139" s="165" t="s">
        <v>143</v>
      </c>
      <c r="H139" s="166">
        <v>2</v>
      </c>
      <c r="I139" s="167"/>
      <c r="J139" s="168">
        <f>ROUND(I139*H139,2)</f>
        <v>0</v>
      </c>
      <c r="K139" s="164" t="s">
        <v>144</v>
      </c>
      <c r="L139" s="35"/>
      <c r="M139" s="169" t="s">
        <v>1</v>
      </c>
      <c r="N139" s="170" t="s">
        <v>40</v>
      </c>
      <c r="O139" s="73"/>
      <c r="P139" s="171">
        <f>O139*H139</f>
        <v>0</v>
      </c>
      <c r="Q139" s="171">
        <v>0</v>
      </c>
      <c r="R139" s="171">
        <f>Q139*H139</f>
        <v>0</v>
      </c>
      <c r="S139" s="171">
        <v>0</v>
      </c>
      <c r="T139" s="17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3" t="s">
        <v>145</v>
      </c>
      <c r="AT139" s="173" t="s">
        <v>140</v>
      </c>
      <c r="AU139" s="173" t="s">
        <v>83</v>
      </c>
      <c r="AY139" s="15" t="s">
        <v>139</v>
      </c>
      <c r="BE139" s="174">
        <f>IF(N139="základní",J139,0)</f>
        <v>0</v>
      </c>
      <c r="BF139" s="174">
        <f>IF(N139="snížená",J139,0)</f>
        <v>0</v>
      </c>
      <c r="BG139" s="174">
        <f>IF(N139="zákl. přenesená",J139,0)</f>
        <v>0</v>
      </c>
      <c r="BH139" s="174">
        <f>IF(N139="sníž. přenesená",J139,0)</f>
        <v>0</v>
      </c>
      <c r="BI139" s="174">
        <f>IF(N139="nulová",J139,0)</f>
        <v>0</v>
      </c>
      <c r="BJ139" s="15" t="s">
        <v>83</v>
      </c>
      <c r="BK139" s="174">
        <f>ROUND(I139*H139,2)</f>
        <v>0</v>
      </c>
      <c r="BL139" s="15" t="s">
        <v>145</v>
      </c>
      <c r="BM139" s="173" t="s">
        <v>429</v>
      </c>
    </row>
    <row r="140" s="2" customFormat="1">
      <c r="A140" s="34"/>
      <c r="B140" s="161"/>
      <c r="C140" s="175" t="s">
        <v>215</v>
      </c>
      <c r="D140" s="175" t="s">
        <v>147</v>
      </c>
      <c r="E140" s="176" t="s">
        <v>430</v>
      </c>
      <c r="F140" s="177" t="s">
        <v>431</v>
      </c>
      <c r="G140" s="178" t="s">
        <v>143</v>
      </c>
      <c r="H140" s="179">
        <v>1</v>
      </c>
      <c r="I140" s="180"/>
      <c r="J140" s="181">
        <f>ROUND(I140*H140,2)</f>
        <v>0</v>
      </c>
      <c r="K140" s="177" t="s">
        <v>144</v>
      </c>
      <c r="L140" s="182"/>
      <c r="M140" s="183" t="s">
        <v>1</v>
      </c>
      <c r="N140" s="184" t="s">
        <v>40</v>
      </c>
      <c r="O140" s="73"/>
      <c r="P140" s="171">
        <f>O140*H140</f>
        <v>0</v>
      </c>
      <c r="Q140" s="171">
        <v>0</v>
      </c>
      <c r="R140" s="171">
        <f>Q140*H140</f>
        <v>0</v>
      </c>
      <c r="S140" s="171">
        <v>0</v>
      </c>
      <c r="T140" s="17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3" t="s">
        <v>150</v>
      </c>
      <c r="AT140" s="173" t="s">
        <v>147</v>
      </c>
      <c r="AU140" s="173" t="s">
        <v>83</v>
      </c>
      <c r="AY140" s="15" t="s">
        <v>139</v>
      </c>
      <c r="BE140" s="174">
        <f>IF(N140="základní",J140,0)</f>
        <v>0</v>
      </c>
      <c r="BF140" s="174">
        <f>IF(N140="snížená",J140,0)</f>
        <v>0</v>
      </c>
      <c r="BG140" s="174">
        <f>IF(N140="zákl. přenesená",J140,0)</f>
        <v>0</v>
      </c>
      <c r="BH140" s="174">
        <f>IF(N140="sníž. přenesená",J140,0)</f>
        <v>0</v>
      </c>
      <c r="BI140" s="174">
        <f>IF(N140="nulová",J140,0)</f>
        <v>0</v>
      </c>
      <c r="BJ140" s="15" t="s">
        <v>83</v>
      </c>
      <c r="BK140" s="174">
        <f>ROUND(I140*H140,2)</f>
        <v>0</v>
      </c>
      <c r="BL140" s="15" t="s">
        <v>150</v>
      </c>
      <c r="BM140" s="173" t="s">
        <v>432</v>
      </c>
    </row>
    <row r="141" s="2" customFormat="1">
      <c r="A141" s="34"/>
      <c r="B141" s="161"/>
      <c r="C141" s="175" t="s">
        <v>255</v>
      </c>
      <c r="D141" s="175" t="s">
        <v>147</v>
      </c>
      <c r="E141" s="176" t="s">
        <v>433</v>
      </c>
      <c r="F141" s="177" t="s">
        <v>434</v>
      </c>
      <c r="G141" s="178" t="s">
        <v>143</v>
      </c>
      <c r="H141" s="179">
        <v>1</v>
      </c>
      <c r="I141" s="180"/>
      <c r="J141" s="181">
        <f>ROUND(I141*H141,2)</f>
        <v>0</v>
      </c>
      <c r="K141" s="177" t="s">
        <v>144</v>
      </c>
      <c r="L141" s="182"/>
      <c r="M141" s="183" t="s">
        <v>1</v>
      </c>
      <c r="N141" s="184" t="s">
        <v>40</v>
      </c>
      <c r="O141" s="73"/>
      <c r="P141" s="171">
        <f>O141*H141</f>
        <v>0</v>
      </c>
      <c r="Q141" s="171">
        <v>0</v>
      </c>
      <c r="R141" s="171">
        <f>Q141*H141</f>
        <v>0</v>
      </c>
      <c r="S141" s="171">
        <v>0</v>
      </c>
      <c r="T141" s="17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3" t="s">
        <v>150</v>
      </c>
      <c r="AT141" s="173" t="s">
        <v>147</v>
      </c>
      <c r="AU141" s="173" t="s">
        <v>83</v>
      </c>
      <c r="AY141" s="15" t="s">
        <v>139</v>
      </c>
      <c r="BE141" s="174">
        <f>IF(N141="základní",J141,0)</f>
        <v>0</v>
      </c>
      <c r="BF141" s="174">
        <f>IF(N141="snížená",J141,0)</f>
        <v>0</v>
      </c>
      <c r="BG141" s="174">
        <f>IF(N141="zákl. přenesená",J141,0)</f>
        <v>0</v>
      </c>
      <c r="BH141" s="174">
        <f>IF(N141="sníž. přenesená",J141,0)</f>
        <v>0</v>
      </c>
      <c r="BI141" s="174">
        <f>IF(N141="nulová",J141,0)</f>
        <v>0</v>
      </c>
      <c r="BJ141" s="15" t="s">
        <v>83</v>
      </c>
      <c r="BK141" s="174">
        <f>ROUND(I141*H141,2)</f>
        <v>0</v>
      </c>
      <c r="BL141" s="15" t="s">
        <v>150</v>
      </c>
      <c r="BM141" s="173" t="s">
        <v>435</v>
      </c>
    </row>
    <row r="142" s="2" customFormat="1" ht="63.86087" customHeight="1">
      <c r="A142" s="34"/>
      <c r="B142" s="161"/>
      <c r="C142" s="162" t="s">
        <v>257</v>
      </c>
      <c r="D142" s="162" t="s">
        <v>140</v>
      </c>
      <c r="E142" s="163" t="s">
        <v>175</v>
      </c>
      <c r="F142" s="164" t="s">
        <v>176</v>
      </c>
      <c r="G142" s="165" t="s">
        <v>143</v>
      </c>
      <c r="H142" s="166">
        <v>39</v>
      </c>
      <c r="I142" s="167"/>
      <c r="J142" s="168">
        <f>ROUND(I142*H142,2)</f>
        <v>0</v>
      </c>
      <c r="K142" s="164" t="s">
        <v>144</v>
      </c>
      <c r="L142" s="35"/>
      <c r="M142" s="169" t="s">
        <v>1</v>
      </c>
      <c r="N142" s="170" t="s">
        <v>40</v>
      </c>
      <c r="O142" s="73"/>
      <c r="P142" s="171">
        <f>O142*H142</f>
        <v>0</v>
      </c>
      <c r="Q142" s="171">
        <v>0</v>
      </c>
      <c r="R142" s="171">
        <f>Q142*H142</f>
        <v>0</v>
      </c>
      <c r="S142" s="171">
        <v>0</v>
      </c>
      <c r="T142" s="172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3" t="s">
        <v>145</v>
      </c>
      <c r="AT142" s="173" t="s">
        <v>140</v>
      </c>
      <c r="AU142" s="173" t="s">
        <v>83</v>
      </c>
      <c r="AY142" s="15" t="s">
        <v>139</v>
      </c>
      <c r="BE142" s="174">
        <f>IF(N142="základní",J142,0)</f>
        <v>0</v>
      </c>
      <c r="BF142" s="174">
        <f>IF(N142="snížená",J142,0)</f>
        <v>0</v>
      </c>
      <c r="BG142" s="174">
        <f>IF(N142="zákl. přenesená",J142,0)</f>
        <v>0</v>
      </c>
      <c r="BH142" s="174">
        <f>IF(N142="sníž. přenesená",J142,0)</f>
        <v>0</v>
      </c>
      <c r="BI142" s="174">
        <f>IF(N142="nulová",J142,0)</f>
        <v>0</v>
      </c>
      <c r="BJ142" s="15" t="s">
        <v>83</v>
      </c>
      <c r="BK142" s="174">
        <f>ROUND(I142*H142,2)</f>
        <v>0</v>
      </c>
      <c r="BL142" s="15" t="s">
        <v>145</v>
      </c>
      <c r="BM142" s="173" t="s">
        <v>436</v>
      </c>
    </row>
    <row r="143" s="2" customFormat="1">
      <c r="A143" s="34"/>
      <c r="B143" s="161"/>
      <c r="C143" s="175" t="s">
        <v>211</v>
      </c>
      <c r="D143" s="175" t="s">
        <v>147</v>
      </c>
      <c r="E143" s="176" t="s">
        <v>229</v>
      </c>
      <c r="F143" s="177" t="s">
        <v>230</v>
      </c>
      <c r="G143" s="178" t="s">
        <v>143</v>
      </c>
      <c r="H143" s="179">
        <v>9</v>
      </c>
      <c r="I143" s="180"/>
      <c r="J143" s="181">
        <f>ROUND(I143*H143,2)</f>
        <v>0</v>
      </c>
      <c r="K143" s="177" t="s">
        <v>144</v>
      </c>
      <c r="L143" s="182"/>
      <c r="M143" s="183" t="s">
        <v>1</v>
      </c>
      <c r="N143" s="184" t="s">
        <v>40</v>
      </c>
      <c r="O143" s="73"/>
      <c r="P143" s="171">
        <f>O143*H143</f>
        <v>0</v>
      </c>
      <c r="Q143" s="171">
        <v>0</v>
      </c>
      <c r="R143" s="171">
        <f>Q143*H143</f>
        <v>0</v>
      </c>
      <c r="S143" s="171">
        <v>0</v>
      </c>
      <c r="T143" s="17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3" t="s">
        <v>150</v>
      </c>
      <c r="AT143" s="173" t="s">
        <v>147</v>
      </c>
      <c r="AU143" s="173" t="s">
        <v>83</v>
      </c>
      <c r="AY143" s="15" t="s">
        <v>139</v>
      </c>
      <c r="BE143" s="174">
        <f>IF(N143="základní",J143,0)</f>
        <v>0</v>
      </c>
      <c r="BF143" s="174">
        <f>IF(N143="snížená",J143,0)</f>
        <v>0</v>
      </c>
      <c r="BG143" s="174">
        <f>IF(N143="zákl. přenesená",J143,0)</f>
        <v>0</v>
      </c>
      <c r="BH143" s="174">
        <f>IF(N143="sníž. přenesená",J143,0)</f>
        <v>0</v>
      </c>
      <c r="BI143" s="174">
        <f>IF(N143="nulová",J143,0)</f>
        <v>0</v>
      </c>
      <c r="BJ143" s="15" t="s">
        <v>83</v>
      </c>
      <c r="BK143" s="174">
        <f>ROUND(I143*H143,2)</f>
        <v>0</v>
      </c>
      <c r="BL143" s="15" t="s">
        <v>150</v>
      </c>
      <c r="BM143" s="173" t="s">
        <v>437</v>
      </c>
    </row>
    <row r="144" s="2" customFormat="1">
      <c r="A144" s="34"/>
      <c r="B144" s="35"/>
      <c r="C144" s="34"/>
      <c r="D144" s="185" t="s">
        <v>172</v>
      </c>
      <c r="E144" s="34"/>
      <c r="F144" s="186" t="s">
        <v>438</v>
      </c>
      <c r="G144" s="34"/>
      <c r="H144" s="34"/>
      <c r="I144" s="187"/>
      <c r="J144" s="34"/>
      <c r="K144" s="34"/>
      <c r="L144" s="35"/>
      <c r="M144" s="188"/>
      <c r="N144" s="189"/>
      <c r="O144" s="73"/>
      <c r="P144" s="73"/>
      <c r="Q144" s="73"/>
      <c r="R144" s="73"/>
      <c r="S144" s="73"/>
      <c r="T144" s="7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5" t="s">
        <v>172</v>
      </c>
      <c r="AU144" s="15" t="s">
        <v>83</v>
      </c>
    </row>
    <row r="145" s="2" customFormat="1">
      <c r="A145" s="34"/>
      <c r="B145" s="161"/>
      <c r="C145" s="175" t="s">
        <v>370</v>
      </c>
      <c r="D145" s="175" t="s">
        <v>147</v>
      </c>
      <c r="E145" s="176" t="s">
        <v>290</v>
      </c>
      <c r="F145" s="177" t="s">
        <v>291</v>
      </c>
      <c r="G145" s="178" t="s">
        <v>143</v>
      </c>
      <c r="H145" s="179">
        <v>4</v>
      </c>
      <c r="I145" s="180"/>
      <c r="J145" s="181">
        <f>ROUND(I145*H145,2)</f>
        <v>0</v>
      </c>
      <c r="K145" s="177" t="s">
        <v>144</v>
      </c>
      <c r="L145" s="182"/>
      <c r="M145" s="183" t="s">
        <v>1</v>
      </c>
      <c r="N145" s="184" t="s">
        <v>40</v>
      </c>
      <c r="O145" s="73"/>
      <c r="P145" s="171">
        <f>O145*H145</f>
        <v>0</v>
      </c>
      <c r="Q145" s="171">
        <v>0</v>
      </c>
      <c r="R145" s="171">
        <f>Q145*H145</f>
        <v>0</v>
      </c>
      <c r="S145" s="171">
        <v>0</v>
      </c>
      <c r="T145" s="17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3" t="s">
        <v>150</v>
      </c>
      <c r="AT145" s="173" t="s">
        <v>147</v>
      </c>
      <c r="AU145" s="173" t="s">
        <v>83</v>
      </c>
      <c r="AY145" s="15" t="s">
        <v>139</v>
      </c>
      <c r="BE145" s="174">
        <f>IF(N145="základní",J145,0)</f>
        <v>0</v>
      </c>
      <c r="BF145" s="174">
        <f>IF(N145="snížená",J145,0)</f>
        <v>0</v>
      </c>
      <c r="BG145" s="174">
        <f>IF(N145="zákl. přenesená",J145,0)</f>
        <v>0</v>
      </c>
      <c r="BH145" s="174">
        <f>IF(N145="sníž. přenesená",J145,0)</f>
        <v>0</v>
      </c>
      <c r="BI145" s="174">
        <f>IF(N145="nulová",J145,0)</f>
        <v>0</v>
      </c>
      <c r="BJ145" s="15" t="s">
        <v>83</v>
      </c>
      <c r="BK145" s="174">
        <f>ROUND(I145*H145,2)</f>
        <v>0</v>
      </c>
      <c r="BL145" s="15" t="s">
        <v>150</v>
      </c>
      <c r="BM145" s="173" t="s">
        <v>439</v>
      </c>
    </row>
    <row r="146" s="2" customFormat="1">
      <c r="A146" s="34"/>
      <c r="B146" s="35"/>
      <c r="C146" s="34"/>
      <c r="D146" s="185" t="s">
        <v>172</v>
      </c>
      <c r="E146" s="34"/>
      <c r="F146" s="186" t="s">
        <v>440</v>
      </c>
      <c r="G146" s="34"/>
      <c r="H146" s="34"/>
      <c r="I146" s="187"/>
      <c r="J146" s="34"/>
      <c r="K146" s="34"/>
      <c r="L146" s="35"/>
      <c r="M146" s="188"/>
      <c r="N146" s="189"/>
      <c r="O146" s="73"/>
      <c r="P146" s="73"/>
      <c r="Q146" s="73"/>
      <c r="R146" s="73"/>
      <c r="S146" s="73"/>
      <c r="T146" s="7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5" t="s">
        <v>172</v>
      </c>
      <c r="AU146" s="15" t="s">
        <v>83</v>
      </c>
    </row>
    <row r="147" s="2" customFormat="1" ht="15.02609" customHeight="1">
      <c r="A147" s="34"/>
      <c r="B147" s="161"/>
      <c r="C147" s="175" t="s">
        <v>7</v>
      </c>
      <c r="D147" s="175" t="s">
        <v>147</v>
      </c>
      <c r="E147" s="176" t="s">
        <v>441</v>
      </c>
      <c r="F147" s="177" t="s">
        <v>442</v>
      </c>
      <c r="G147" s="178" t="s">
        <v>143</v>
      </c>
      <c r="H147" s="179">
        <v>4</v>
      </c>
      <c r="I147" s="180"/>
      <c r="J147" s="181">
        <f>ROUND(I147*H147,2)</f>
        <v>0</v>
      </c>
      <c r="K147" s="177" t="s">
        <v>144</v>
      </c>
      <c r="L147" s="182"/>
      <c r="M147" s="183" t="s">
        <v>1</v>
      </c>
      <c r="N147" s="184" t="s">
        <v>40</v>
      </c>
      <c r="O147" s="73"/>
      <c r="P147" s="171">
        <f>O147*H147</f>
        <v>0</v>
      </c>
      <c r="Q147" s="171">
        <v>0</v>
      </c>
      <c r="R147" s="171">
        <f>Q147*H147</f>
        <v>0</v>
      </c>
      <c r="S147" s="171">
        <v>0</v>
      </c>
      <c r="T147" s="17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3" t="s">
        <v>150</v>
      </c>
      <c r="AT147" s="173" t="s">
        <v>147</v>
      </c>
      <c r="AU147" s="173" t="s">
        <v>83</v>
      </c>
      <c r="AY147" s="15" t="s">
        <v>139</v>
      </c>
      <c r="BE147" s="174">
        <f>IF(N147="základní",J147,0)</f>
        <v>0</v>
      </c>
      <c r="BF147" s="174">
        <f>IF(N147="snížená",J147,0)</f>
        <v>0</v>
      </c>
      <c r="BG147" s="174">
        <f>IF(N147="zákl. přenesená",J147,0)</f>
        <v>0</v>
      </c>
      <c r="BH147" s="174">
        <f>IF(N147="sníž. přenesená",J147,0)</f>
        <v>0</v>
      </c>
      <c r="BI147" s="174">
        <f>IF(N147="nulová",J147,0)</f>
        <v>0</v>
      </c>
      <c r="BJ147" s="15" t="s">
        <v>83</v>
      </c>
      <c r="BK147" s="174">
        <f>ROUND(I147*H147,2)</f>
        <v>0</v>
      </c>
      <c r="BL147" s="15" t="s">
        <v>150</v>
      </c>
      <c r="BM147" s="173" t="s">
        <v>443</v>
      </c>
    </row>
    <row r="148" s="2" customFormat="1">
      <c r="A148" s="34"/>
      <c r="B148" s="161"/>
      <c r="C148" s="175" t="s">
        <v>350</v>
      </c>
      <c r="D148" s="175" t="s">
        <v>147</v>
      </c>
      <c r="E148" s="176" t="s">
        <v>179</v>
      </c>
      <c r="F148" s="177" t="s">
        <v>180</v>
      </c>
      <c r="G148" s="178" t="s">
        <v>143</v>
      </c>
      <c r="H148" s="179">
        <v>26</v>
      </c>
      <c r="I148" s="180"/>
      <c r="J148" s="181">
        <f>ROUND(I148*H148,2)</f>
        <v>0</v>
      </c>
      <c r="K148" s="177" t="s">
        <v>144</v>
      </c>
      <c r="L148" s="182"/>
      <c r="M148" s="183" t="s">
        <v>1</v>
      </c>
      <c r="N148" s="184" t="s">
        <v>40</v>
      </c>
      <c r="O148" s="73"/>
      <c r="P148" s="171">
        <f>O148*H148</f>
        <v>0</v>
      </c>
      <c r="Q148" s="171">
        <v>0</v>
      </c>
      <c r="R148" s="171">
        <f>Q148*H148</f>
        <v>0</v>
      </c>
      <c r="S148" s="171">
        <v>0</v>
      </c>
      <c r="T148" s="172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73" t="s">
        <v>150</v>
      </c>
      <c r="AT148" s="173" t="s">
        <v>147</v>
      </c>
      <c r="AU148" s="173" t="s">
        <v>83</v>
      </c>
      <c r="AY148" s="15" t="s">
        <v>139</v>
      </c>
      <c r="BE148" s="174">
        <f>IF(N148="základní",J148,0)</f>
        <v>0</v>
      </c>
      <c r="BF148" s="174">
        <f>IF(N148="snížená",J148,0)</f>
        <v>0</v>
      </c>
      <c r="BG148" s="174">
        <f>IF(N148="zákl. přenesená",J148,0)</f>
        <v>0</v>
      </c>
      <c r="BH148" s="174">
        <f>IF(N148="sníž. přenesená",J148,0)</f>
        <v>0</v>
      </c>
      <c r="BI148" s="174">
        <f>IF(N148="nulová",J148,0)</f>
        <v>0</v>
      </c>
      <c r="BJ148" s="15" t="s">
        <v>83</v>
      </c>
      <c r="BK148" s="174">
        <f>ROUND(I148*H148,2)</f>
        <v>0</v>
      </c>
      <c r="BL148" s="15" t="s">
        <v>150</v>
      </c>
      <c r="BM148" s="173" t="s">
        <v>444</v>
      </c>
    </row>
    <row r="149" s="2" customFormat="1">
      <c r="A149" s="34"/>
      <c r="B149" s="35"/>
      <c r="C149" s="34"/>
      <c r="D149" s="185" t="s">
        <v>172</v>
      </c>
      <c r="E149" s="34"/>
      <c r="F149" s="186" t="s">
        <v>445</v>
      </c>
      <c r="G149" s="34"/>
      <c r="H149" s="34"/>
      <c r="I149" s="187"/>
      <c r="J149" s="34"/>
      <c r="K149" s="34"/>
      <c r="L149" s="35"/>
      <c r="M149" s="188"/>
      <c r="N149" s="189"/>
      <c r="O149" s="73"/>
      <c r="P149" s="73"/>
      <c r="Q149" s="73"/>
      <c r="R149" s="73"/>
      <c r="S149" s="73"/>
      <c r="T149" s="7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5" t="s">
        <v>172</v>
      </c>
      <c r="AU149" s="15" t="s">
        <v>83</v>
      </c>
    </row>
    <row r="150" s="2" customFormat="1" ht="15.02609" customHeight="1">
      <c r="A150" s="34"/>
      <c r="B150" s="161"/>
      <c r="C150" s="162" t="s">
        <v>354</v>
      </c>
      <c r="D150" s="162" t="s">
        <v>140</v>
      </c>
      <c r="E150" s="163" t="s">
        <v>446</v>
      </c>
      <c r="F150" s="164" t="s">
        <v>447</v>
      </c>
      <c r="G150" s="165" t="s">
        <v>143</v>
      </c>
      <c r="H150" s="166">
        <v>1</v>
      </c>
      <c r="I150" s="167"/>
      <c r="J150" s="168">
        <f>ROUND(I150*H150,2)</f>
        <v>0</v>
      </c>
      <c r="K150" s="164" t="s">
        <v>144</v>
      </c>
      <c r="L150" s="35"/>
      <c r="M150" s="169" t="s">
        <v>1</v>
      </c>
      <c r="N150" s="170" t="s">
        <v>40</v>
      </c>
      <c r="O150" s="73"/>
      <c r="P150" s="171">
        <f>O150*H150</f>
        <v>0</v>
      </c>
      <c r="Q150" s="171">
        <v>0</v>
      </c>
      <c r="R150" s="171">
        <f>Q150*H150</f>
        <v>0</v>
      </c>
      <c r="S150" s="171">
        <v>0</v>
      </c>
      <c r="T150" s="172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3" t="s">
        <v>145</v>
      </c>
      <c r="AT150" s="173" t="s">
        <v>140</v>
      </c>
      <c r="AU150" s="173" t="s">
        <v>83</v>
      </c>
      <c r="AY150" s="15" t="s">
        <v>139</v>
      </c>
      <c r="BE150" s="174">
        <f>IF(N150="základní",J150,0)</f>
        <v>0</v>
      </c>
      <c r="BF150" s="174">
        <f>IF(N150="snížená",J150,0)</f>
        <v>0</v>
      </c>
      <c r="BG150" s="174">
        <f>IF(N150="zákl. přenesená",J150,0)</f>
        <v>0</v>
      </c>
      <c r="BH150" s="174">
        <f>IF(N150="sníž. přenesená",J150,0)</f>
        <v>0</v>
      </c>
      <c r="BI150" s="174">
        <f>IF(N150="nulová",J150,0)</f>
        <v>0</v>
      </c>
      <c r="BJ150" s="15" t="s">
        <v>83</v>
      </c>
      <c r="BK150" s="174">
        <f>ROUND(I150*H150,2)</f>
        <v>0</v>
      </c>
      <c r="BL150" s="15" t="s">
        <v>145</v>
      </c>
      <c r="BM150" s="173" t="s">
        <v>448</v>
      </c>
    </row>
    <row r="151" s="2" customFormat="1">
      <c r="A151" s="34"/>
      <c r="B151" s="161"/>
      <c r="C151" s="175" t="s">
        <v>382</v>
      </c>
      <c r="D151" s="175" t="s">
        <v>147</v>
      </c>
      <c r="E151" s="176" t="s">
        <v>449</v>
      </c>
      <c r="F151" s="177" t="s">
        <v>450</v>
      </c>
      <c r="G151" s="178" t="s">
        <v>143</v>
      </c>
      <c r="H151" s="179">
        <v>1</v>
      </c>
      <c r="I151" s="180"/>
      <c r="J151" s="181">
        <f>ROUND(I151*H151,2)</f>
        <v>0</v>
      </c>
      <c r="K151" s="177" t="s">
        <v>144</v>
      </c>
      <c r="L151" s="182"/>
      <c r="M151" s="183" t="s">
        <v>1</v>
      </c>
      <c r="N151" s="184" t="s">
        <v>40</v>
      </c>
      <c r="O151" s="73"/>
      <c r="P151" s="171">
        <f>O151*H151</f>
        <v>0</v>
      </c>
      <c r="Q151" s="171">
        <v>0</v>
      </c>
      <c r="R151" s="171">
        <f>Q151*H151</f>
        <v>0</v>
      </c>
      <c r="S151" s="171">
        <v>0</v>
      </c>
      <c r="T151" s="172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3" t="s">
        <v>150</v>
      </c>
      <c r="AT151" s="173" t="s">
        <v>147</v>
      </c>
      <c r="AU151" s="173" t="s">
        <v>83</v>
      </c>
      <c r="AY151" s="15" t="s">
        <v>139</v>
      </c>
      <c r="BE151" s="174">
        <f>IF(N151="základní",J151,0)</f>
        <v>0</v>
      </c>
      <c r="BF151" s="174">
        <f>IF(N151="snížená",J151,0)</f>
        <v>0</v>
      </c>
      <c r="BG151" s="174">
        <f>IF(N151="zákl. přenesená",J151,0)</f>
        <v>0</v>
      </c>
      <c r="BH151" s="174">
        <f>IF(N151="sníž. přenesená",J151,0)</f>
        <v>0</v>
      </c>
      <c r="BI151" s="174">
        <f>IF(N151="nulová",J151,0)</f>
        <v>0</v>
      </c>
      <c r="BJ151" s="15" t="s">
        <v>83</v>
      </c>
      <c r="BK151" s="174">
        <f>ROUND(I151*H151,2)</f>
        <v>0</v>
      </c>
      <c r="BL151" s="15" t="s">
        <v>150</v>
      </c>
      <c r="BM151" s="173" t="s">
        <v>451</v>
      </c>
    </row>
    <row r="152" s="2" customFormat="1" ht="63.86087" customHeight="1">
      <c r="A152" s="34"/>
      <c r="B152" s="161"/>
      <c r="C152" s="162" t="s">
        <v>358</v>
      </c>
      <c r="D152" s="162" t="s">
        <v>140</v>
      </c>
      <c r="E152" s="163" t="s">
        <v>452</v>
      </c>
      <c r="F152" s="164" t="s">
        <v>453</v>
      </c>
      <c r="G152" s="165" t="s">
        <v>143</v>
      </c>
      <c r="H152" s="166">
        <v>1</v>
      </c>
      <c r="I152" s="167"/>
      <c r="J152" s="168">
        <f>ROUND(I152*H152,2)</f>
        <v>0</v>
      </c>
      <c r="K152" s="164" t="s">
        <v>144</v>
      </c>
      <c r="L152" s="35"/>
      <c r="M152" s="169" t="s">
        <v>1</v>
      </c>
      <c r="N152" s="170" t="s">
        <v>40</v>
      </c>
      <c r="O152" s="73"/>
      <c r="P152" s="171">
        <f>O152*H152</f>
        <v>0</v>
      </c>
      <c r="Q152" s="171">
        <v>0</v>
      </c>
      <c r="R152" s="171">
        <f>Q152*H152</f>
        <v>0</v>
      </c>
      <c r="S152" s="171">
        <v>0</v>
      </c>
      <c r="T152" s="172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3" t="s">
        <v>145</v>
      </c>
      <c r="AT152" s="173" t="s">
        <v>140</v>
      </c>
      <c r="AU152" s="173" t="s">
        <v>83</v>
      </c>
      <c r="AY152" s="15" t="s">
        <v>139</v>
      </c>
      <c r="BE152" s="174">
        <f>IF(N152="základní",J152,0)</f>
        <v>0</v>
      </c>
      <c r="BF152" s="174">
        <f>IF(N152="snížená",J152,0)</f>
        <v>0</v>
      </c>
      <c r="BG152" s="174">
        <f>IF(N152="zákl. přenesená",J152,0)</f>
        <v>0</v>
      </c>
      <c r="BH152" s="174">
        <f>IF(N152="sníž. přenesená",J152,0)</f>
        <v>0</v>
      </c>
      <c r="BI152" s="174">
        <f>IF(N152="nulová",J152,0)</f>
        <v>0</v>
      </c>
      <c r="BJ152" s="15" t="s">
        <v>83</v>
      </c>
      <c r="BK152" s="174">
        <f>ROUND(I152*H152,2)</f>
        <v>0</v>
      </c>
      <c r="BL152" s="15" t="s">
        <v>145</v>
      </c>
      <c r="BM152" s="173" t="s">
        <v>454</v>
      </c>
    </row>
    <row r="153" s="2" customFormat="1" ht="53.21739" customHeight="1">
      <c r="A153" s="34"/>
      <c r="B153" s="161"/>
      <c r="C153" s="175" t="s">
        <v>362</v>
      </c>
      <c r="D153" s="175" t="s">
        <v>147</v>
      </c>
      <c r="E153" s="176" t="s">
        <v>455</v>
      </c>
      <c r="F153" s="177" t="s">
        <v>456</v>
      </c>
      <c r="G153" s="178" t="s">
        <v>143</v>
      </c>
      <c r="H153" s="179">
        <v>1</v>
      </c>
      <c r="I153" s="180"/>
      <c r="J153" s="181">
        <f>ROUND(I153*H153,2)</f>
        <v>0</v>
      </c>
      <c r="K153" s="177" t="s">
        <v>144</v>
      </c>
      <c r="L153" s="182"/>
      <c r="M153" s="183" t="s">
        <v>1</v>
      </c>
      <c r="N153" s="184" t="s">
        <v>40</v>
      </c>
      <c r="O153" s="73"/>
      <c r="P153" s="171">
        <f>O153*H153</f>
        <v>0</v>
      </c>
      <c r="Q153" s="171">
        <v>0</v>
      </c>
      <c r="R153" s="171">
        <f>Q153*H153</f>
        <v>0</v>
      </c>
      <c r="S153" s="171">
        <v>0</v>
      </c>
      <c r="T153" s="17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3" t="s">
        <v>150</v>
      </c>
      <c r="AT153" s="173" t="s">
        <v>147</v>
      </c>
      <c r="AU153" s="173" t="s">
        <v>83</v>
      </c>
      <c r="AY153" s="15" t="s">
        <v>139</v>
      </c>
      <c r="BE153" s="174">
        <f>IF(N153="základní",J153,0)</f>
        <v>0</v>
      </c>
      <c r="BF153" s="174">
        <f>IF(N153="snížená",J153,0)</f>
        <v>0</v>
      </c>
      <c r="BG153" s="174">
        <f>IF(N153="zákl. přenesená",J153,0)</f>
        <v>0</v>
      </c>
      <c r="BH153" s="174">
        <f>IF(N153="sníž. přenesená",J153,0)</f>
        <v>0</v>
      </c>
      <c r="BI153" s="174">
        <f>IF(N153="nulová",J153,0)</f>
        <v>0</v>
      </c>
      <c r="BJ153" s="15" t="s">
        <v>83</v>
      </c>
      <c r="BK153" s="174">
        <f>ROUND(I153*H153,2)</f>
        <v>0</v>
      </c>
      <c r="BL153" s="15" t="s">
        <v>150</v>
      </c>
      <c r="BM153" s="173" t="s">
        <v>457</v>
      </c>
    </row>
    <row r="154" s="2" customFormat="1" ht="21.28696" customHeight="1">
      <c r="A154" s="34"/>
      <c r="B154" s="161"/>
      <c r="C154" s="162" t="s">
        <v>348</v>
      </c>
      <c r="D154" s="162" t="s">
        <v>140</v>
      </c>
      <c r="E154" s="163" t="s">
        <v>458</v>
      </c>
      <c r="F154" s="164" t="s">
        <v>459</v>
      </c>
      <c r="G154" s="165" t="s">
        <v>143</v>
      </c>
      <c r="H154" s="166">
        <v>1</v>
      </c>
      <c r="I154" s="167"/>
      <c r="J154" s="168">
        <f>ROUND(I154*H154,2)</f>
        <v>0</v>
      </c>
      <c r="K154" s="164" t="s">
        <v>144</v>
      </c>
      <c r="L154" s="35"/>
      <c r="M154" s="169" t="s">
        <v>1</v>
      </c>
      <c r="N154" s="170" t="s">
        <v>40</v>
      </c>
      <c r="O154" s="73"/>
      <c r="P154" s="171">
        <f>O154*H154</f>
        <v>0</v>
      </c>
      <c r="Q154" s="171">
        <v>0</v>
      </c>
      <c r="R154" s="171">
        <f>Q154*H154</f>
        <v>0</v>
      </c>
      <c r="S154" s="171">
        <v>0</v>
      </c>
      <c r="T154" s="172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3" t="s">
        <v>145</v>
      </c>
      <c r="AT154" s="173" t="s">
        <v>140</v>
      </c>
      <c r="AU154" s="173" t="s">
        <v>83</v>
      </c>
      <c r="AY154" s="15" t="s">
        <v>139</v>
      </c>
      <c r="BE154" s="174">
        <f>IF(N154="základní",J154,0)</f>
        <v>0</v>
      </c>
      <c r="BF154" s="174">
        <f>IF(N154="snížená",J154,0)</f>
        <v>0</v>
      </c>
      <c r="BG154" s="174">
        <f>IF(N154="zákl. přenesená",J154,0)</f>
        <v>0</v>
      </c>
      <c r="BH154" s="174">
        <f>IF(N154="sníž. přenesená",J154,0)</f>
        <v>0</v>
      </c>
      <c r="BI154" s="174">
        <f>IF(N154="nulová",J154,0)</f>
        <v>0</v>
      </c>
      <c r="BJ154" s="15" t="s">
        <v>83</v>
      </c>
      <c r="BK154" s="174">
        <f>ROUND(I154*H154,2)</f>
        <v>0</v>
      </c>
      <c r="BL154" s="15" t="s">
        <v>145</v>
      </c>
      <c r="BM154" s="173" t="s">
        <v>460</v>
      </c>
    </row>
    <row r="155" s="2" customFormat="1" ht="31.93044" customHeight="1">
      <c r="A155" s="34"/>
      <c r="B155" s="161"/>
      <c r="C155" s="175" t="s">
        <v>461</v>
      </c>
      <c r="D155" s="175" t="s">
        <v>147</v>
      </c>
      <c r="E155" s="176" t="s">
        <v>462</v>
      </c>
      <c r="F155" s="177" t="s">
        <v>463</v>
      </c>
      <c r="G155" s="178" t="s">
        <v>143</v>
      </c>
      <c r="H155" s="179">
        <v>1</v>
      </c>
      <c r="I155" s="180"/>
      <c r="J155" s="181">
        <f>ROUND(I155*H155,2)</f>
        <v>0</v>
      </c>
      <c r="K155" s="177" t="s">
        <v>144</v>
      </c>
      <c r="L155" s="182"/>
      <c r="M155" s="183" t="s">
        <v>1</v>
      </c>
      <c r="N155" s="184" t="s">
        <v>40</v>
      </c>
      <c r="O155" s="73"/>
      <c r="P155" s="171">
        <f>O155*H155</f>
        <v>0</v>
      </c>
      <c r="Q155" s="171">
        <v>0</v>
      </c>
      <c r="R155" s="171">
        <f>Q155*H155</f>
        <v>0</v>
      </c>
      <c r="S155" s="171">
        <v>0</v>
      </c>
      <c r="T155" s="172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3" t="s">
        <v>150</v>
      </c>
      <c r="AT155" s="173" t="s">
        <v>147</v>
      </c>
      <c r="AU155" s="173" t="s">
        <v>83</v>
      </c>
      <c r="AY155" s="15" t="s">
        <v>139</v>
      </c>
      <c r="BE155" s="174">
        <f>IF(N155="základní",J155,0)</f>
        <v>0</v>
      </c>
      <c r="BF155" s="174">
        <f>IF(N155="snížená",J155,0)</f>
        <v>0</v>
      </c>
      <c r="BG155" s="174">
        <f>IF(N155="zákl. přenesená",J155,0)</f>
        <v>0</v>
      </c>
      <c r="BH155" s="174">
        <f>IF(N155="sníž. přenesená",J155,0)</f>
        <v>0</v>
      </c>
      <c r="BI155" s="174">
        <f>IF(N155="nulová",J155,0)</f>
        <v>0</v>
      </c>
      <c r="BJ155" s="15" t="s">
        <v>83</v>
      </c>
      <c r="BK155" s="174">
        <f>ROUND(I155*H155,2)</f>
        <v>0</v>
      </c>
      <c r="BL155" s="15" t="s">
        <v>150</v>
      </c>
      <c r="BM155" s="173" t="s">
        <v>464</v>
      </c>
    </row>
    <row r="156" s="2" customFormat="1" ht="15.02609" customHeight="1">
      <c r="A156" s="34"/>
      <c r="B156" s="161"/>
      <c r="C156" s="162" t="s">
        <v>465</v>
      </c>
      <c r="D156" s="162" t="s">
        <v>140</v>
      </c>
      <c r="E156" s="163" t="s">
        <v>466</v>
      </c>
      <c r="F156" s="164" t="s">
        <v>467</v>
      </c>
      <c r="G156" s="165" t="s">
        <v>143</v>
      </c>
      <c r="H156" s="166">
        <v>1</v>
      </c>
      <c r="I156" s="167"/>
      <c r="J156" s="168">
        <f>ROUND(I156*H156,2)</f>
        <v>0</v>
      </c>
      <c r="K156" s="164" t="s">
        <v>144</v>
      </c>
      <c r="L156" s="35"/>
      <c r="M156" s="169" t="s">
        <v>1</v>
      </c>
      <c r="N156" s="170" t="s">
        <v>40</v>
      </c>
      <c r="O156" s="73"/>
      <c r="P156" s="171">
        <f>O156*H156</f>
        <v>0</v>
      </c>
      <c r="Q156" s="171">
        <v>0</v>
      </c>
      <c r="R156" s="171">
        <f>Q156*H156</f>
        <v>0</v>
      </c>
      <c r="S156" s="171">
        <v>0</v>
      </c>
      <c r="T156" s="172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73" t="s">
        <v>145</v>
      </c>
      <c r="AT156" s="173" t="s">
        <v>140</v>
      </c>
      <c r="AU156" s="173" t="s">
        <v>83</v>
      </c>
      <c r="AY156" s="15" t="s">
        <v>139</v>
      </c>
      <c r="BE156" s="174">
        <f>IF(N156="základní",J156,0)</f>
        <v>0</v>
      </c>
      <c r="BF156" s="174">
        <f>IF(N156="snížená",J156,0)</f>
        <v>0</v>
      </c>
      <c r="BG156" s="174">
        <f>IF(N156="zákl. přenesená",J156,0)</f>
        <v>0</v>
      </c>
      <c r="BH156" s="174">
        <f>IF(N156="sníž. přenesená",J156,0)</f>
        <v>0</v>
      </c>
      <c r="BI156" s="174">
        <f>IF(N156="nulová",J156,0)</f>
        <v>0</v>
      </c>
      <c r="BJ156" s="15" t="s">
        <v>83</v>
      </c>
      <c r="BK156" s="174">
        <f>ROUND(I156*H156,2)</f>
        <v>0</v>
      </c>
      <c r="BL156" s="15" t="s">
        <v>145</v>
      </c>
      <c r="BM156" s="173" t="s">
        <v>468</v>
      </c>
    </row>
    <row r="157" s="2" customFormat="1">
      <c r="A157" s="34"/>
      <c r="B157" s="161"/>
      <c r="C157" s="175" t="s">
        <v>469</v>
      </c>
      <c r="D157" s="175" t="s">
        <v>147</v>
      </c>
      <c r="E157" s="176" t="s">
        <v>470</v>
      </c>
      <c r="F157" s="177" t="s">
        <v>471</v>
      </c>
      <c r="G157" s="178" t="s">
        <v>143</v>
      </c>
      <c r="H157" s="179">
        <v>1</v>
      </c>
      <c r="I157" s="180"/>
      <c r="J157" s="181">
        <f>ROUND(I157*H157,2)</f>
        <v>0</v>
      </c>
      <c r="K157" s="177" t="s">
        <v>144</v>
      </c>
      <c r="L157" s="182"/>
      <c r="M157" s="183" t="s">
        <v>1</v>
      </c>
      <c r="N157" s="184" t="s">
        <v>40</v>
      </c>
      <c r="O157" s="73"/>
      <c r="P157" s="171">
        <f>O157*H157</f>
        <v>0</v>
      </c>
      <c r="Q157" s="171">
        <v>0</v>
      </c>
      <c r="R157" s="171">
        <f>Q157*H157</f>
        <v>0</v>
      </c>
      <c r="S157" s="171">
        <v>0</v>
      </c>
      <c r="T157" s="172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3" t="s">
        <v>150</v>
      </c>
      <c r="AT157" s="173" t="s">
        <v>147</v>
      </c>
      <c r="AU157" s="173" t="s">
        <v>83</v>
      </c>
      <c r="AY157" s="15" t="s">
        <v>139</v>
      </c>
      <c r="BE157" s="174">
        <f>IF(N157="základní",J157,0)</f>
        <v>0</v>
      </c>
      <c r="BF157" s="174">
        <f>IF(N157="snížená",J157,0)</f>
        <v>0</v>
      </c>
      <c r="BG157" s="174">
        <f>IF(N157="zákl. přenesená",J157,0)</f>
        <v>0</v>
      </c>
      <c r="BH157" s="174">
        <f>IF(N157="sníž. přenesená",J157,0)</f>
        <v>0</v>
      </c>
      <c r="BI157" s="174">
        <f>IF(N157="nulová",J157,0)</f>
        <v>0</v>
      </c>
      <c r="BJ157" s="15" t="s">
        <v>83</v>
      </c>
      <c r="BK157" s="174">
        <f>ROUND(I157*H157,2)</f>
        <v>0</v>
      </c>
      <c r="BL157" s="15" t="s">
        <v>150</v>
      </c>
      <c r="BM157" s="173" t="s">
        <v>472</v>
      </c>
    </row>
    <row r="158" s="2" customFormat="1">
      <c r="A158" s="34"/>
      <c r="B158" s="161"/>
      <c r="C158" s="162" t="s">
        <v>473</v>
      </c>
      <c r="D158" s="162" t="s">
        <v>140</v>
      </c>
      <c r="E158" s="163" t="s">
        <v>474</v>
      </c>
      <c r="F158" s="164" t="s">
        <v>475</v>
      </c>
      <c r="G158" s="165" t="s">
        <v>143</v>
      </c>
      <c r="H158" s="166">
        <v>1</v>
      </c>
      <c r="I158" s="167"/>
      <c r="J158" s="168">
        <f>ROUND(I158*H158,2)</f>
        <v>0</v>
      </c>
      <c r="K158" s="164" t="s">
        <v>144</v>
      </c>
      <c r="L158" s="35"/>
      <c r="M158" s="169" t="s">
        <v>1</v>
      </c>
      <c r="N158" s="170" t="s">
        <v>40</v>
      </c>
      <c r="O158" s="73"/>
      <c r="P158" s="171">
        <f>O158*H158</f>
        <v>0</v>
      </c>
      <c r="Q158" s="171">
        <v>0</v>
      </c>
      <c r="R158" s="171">
        <f>Q158*H158</f>
        <v>0</v>
      </c>
      <c r="S158" s="171">
        <v>0</v>
      </c>
      <c r="T158" s="172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3" t="s">
        <v>145</v>
      </c>
      <c r="AT158" s="173" t="s">
        <v>140</v>
      </c>
      <c r="AU158" s="173" t="s">
        <v>83</v>
      </c>
      <c r="AY158" s="15" t="s">
        <v>139</v>
      </c>
      <c r="BE158" s="174">
        <f>IF(N158="základní",J158,0)</f>
        <v>0</v>
      </c>
      <c r="BF158" s="174">
        <f>IF(N158="snížená",J158,0)</f>
        <v>0</v>
      </c>
      <c r="BG158" s="174">
        <f>IF(N158="zákl. přenesená",J158,0)</f>
        <v>0</v>
      </c>
      <c r="BH158" s="174">
        <f>IF(N158="sníž. přenesená",J158,0)</f>
        <v>0</v>
      </c>
      <c r="BI158" s="174">
        <f>IF(N158="nulová",J158,0)</f>
        <v>0</v>
      </c>
      <c r="BJ158" s="15" t="s">
        <v>83</v>
      </c>
      <c r="BK158" s="174">
        <f>ROUND(I158*H158,2)</f>
        <v>0</v>
      </c>
      <c r="BL158" s="15" t="s">
        <v>145</v>
      </c>
      <c r="BM158" s="173" t="s">
        <v>476</v>
      </c>
    </row>
    <row r="159" s="2" customFormat="1">
      <c r="A159" s="34"/>
      <c r="B159" s="161"/>
      <c r="C159" s="175" t="s">
        <v>477</v>
      </c>
      <c r="D159" s="175" t="s">
        <v>147</v>
      </c>
      <c r="E159" s="176" t="s">
        <v>478</v>
      </c>
      <c r="F159" s="177" t="s">
        <v>479</v>
      </c>
      <c r="G159" s="178" t="s">
        <v>143</v>
      </c>
      <c r="H159" s="179">
        <v>1</v>
      </c>
      <c r="I159" s="180"/>
      <c r="J159" s="181">
        <f>ROUND(I159*H159,2)</f>
        <v>0</v>
      </c>
      <c r="K159" s="177" t="s">
        <v>144</v>
      </c>
      <c r="L159" s="182"/>
      <c r="M159" s="183" t="s">
        <v>1</v>
      </c>
      <c r="N159" s="184" t="s">
        <v>40</v>
      </c>
      <c r="O159" s="73"/>
      <c r="P159" s="171">
        <f>O159*H159</f>
        <v>0</v>
      </c>
      <c r="Q159" s="171">
        <v>0</v>
      </c>
      <c r="R159" s="171">
        <f>Q159*H159</f>
        <v>0</v>
      </c>
      <c r="S159" s="171">
        <v>0</v>
      </c>
      <c r="T159" s="17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73" t="s">
        <v>150</v>
      </c>
      <c r="AT159" s="173" t="s">
        <v>147</v>
      </c>
      <c r="AU159" s="173" t="s">
        <v>83</v>
      </c>
      <c r="AY159" s="15" t="s">
        <v>139</v>
      </c>
      <c r="BE159" s="174">
        <f>IF(N159="základní",J159,0)</f>
        <v>0</v>
      </c>
      <c r="BF159" s="174">
        <f>IF(N159="snížená",J159,0)</f>
        <v>0</v>
      </c>
      <c r="BG159" s="174">
        <f>IF(N159="zákl. přenesená",J159,0)</f>
        <v>0</v>
      </c>
      <c r="BH159" s="174">
        <f>IF(N159="sníž. přenesená",J159,0)</f>
        <v>0</v>
      </c>
      <c r="BI159" s="174">
        <f>IF(N159="nulová",J159,0)</f>
        <v>0</v>
      </c>
      <c r="BJ159" s="15" t="s">
        <v>83</v>
      </c>
      <c r="BK159" s="174">
        <f>ROUND(I159*H159,2)</f>
        <v>0</v>
      </c>
      <c r="BL159" s="15" t="s">
        <v>150</v>
      </c>
      <c r="BM159" s="173" t="s">
        <v>480</v>
      </c>
    </row>
    <row r="160" s="2" customFormat="1" ht="31.93044" customHeight="1">
      <c r="A160" s="34"/>
      <c r="B160" s="161"/>
      <c r="C160" s="162" t="s">
        <v>481</v>
      </c>
      <c r="D160" s="162" t="s">
        <v>140</v>
      </c>
      <c r="E160" s="163" t="s">
        <v>482</v>
      </c>
      <c r="F160" s="164" t="s">
        <v>483</v>
      </c>
      <c r="G160" s="165" t="s">
        <v>143</v>
      </c>
      <c r="H160" s="166">
        <v>1</v>
      </c>
      <c r="I160" s="167"/>
      <c r="J160" s="168">
        <f>ROUND(I160*H160,2)</f>
        <v>0</v>
      </c>
      <c r="K160" s="164" t="s">
        <v>144</v>
      </c>
      <c r="L160" s="35"/>
      <c r="M160" s="169" t="s">
        <v>1</v>
      </c>
      <c r="N160" s="170" t="s">
        <v>40</v>
      </c>
      <c r="O160" s="73"/>
      <c r="P160" s="171">
        <f>O160*H160</f>
        <v>0</v>
      </c>
      <c r="Q160" s="171">
        <v>0</v>
      </c>
      <c r="R160" s="171">
        <f>Q160*H160</f>
        <v>0</v>
      </c>
      <c r="S160" s="171">
        <v>0</v>
      </c>
      <c r="T160" s="172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73" t="s">
        <v>145</v>
      </c>
      <c r="AT160" s="173" t="s">
        <v>140</v>
      </c>
      <c r="AU160" s="173" t="s">
        <v>83</v>
      </c>
      <c r="AY160" s="15" t="s">
        <v>139</v>
      </c>
      <c r="BE160" s="174">
        <f>IF(N160="základní",J160,0)</f>
        <v>0</v>
      </c>
      <c r="BF160" s="174">
        <f>IF(N160="snížená",J160,0)</f>
        <v>0</v>
      </c>
      <c r="BG160" s="174">
        <f>IF(N160="zákl. přenesená",J160,0)</f>
        <v>0</v>
      </c>
      <c r="BH160" s="174">
        <f>IF(N160="sníž. přenesená",J160,0)</f>
        <v>0</v>
      </c>
      <c r="BI160" s="174">
        <f>IF(N160="nulová",J160,0)</f>
        <v>0</v>
      </c>
      <c r="BJ160" s="15" t="s">
        <v>83</v>
      </c>
      <c r="BK160" s="174">
        <f>ROUND(I160*H160,2)</f>
        <v>0</v>
      </c>
      <c r="BL160" s="15" t="s">
        <v>145</v>
      </c>
      <c r="BM160" s="173" t="s">
        <v>484</v>
      </c>
    </row>
    <row r="161" s="2" customFormat="1" ht="31.93044" customHeight="1">
      <c r="A161" s="34"/>
      <c r="B161" s="161"/>
      <c r="C161" s="175" t="s">
        <v>485</v>
      </c>
      <c r="D161" s="175" t="s">
        <v>147</v>
      </c>
      <c r="E161" s="176" t="s">
        <v>486</v>
      </c>
      <c r="F161" s="177" t="s">
        <v>487</v>
      </c>
      <c r="G161" s="178" t="s">
        <v>143</v>
      </c>
      <c r="H161" s="179">
        <v>1</v>
      </c>
      <c r="I161" s="180"/>
      <c r="J161" s="181">
        <f>ROUND(I161*H161,2)</f>
        <v>0</v>
      </c>
      <c r="K161" s="177" t="s">
        <v>144</v>
      </c>
      <c r="L161" s="182"/>
      <c r="M161" s="183" t="s">
        <v>1</v>
      </c>
      <c r="N161" s="184" t="s">
        <v>40</v>
      </c>
      <c r="O161" s="73"/>
      <c r="P161" s="171">
        <f>O161*H161</f>
        <v>0</v>
      </c>
      <c r="Q161" s="171">
        <v>0</v>
      </c>
      <c r="R161" s="171">
        <f>Q161*H161</f>
        <v>0</v>
      </c>
      <c r="S161" s="171">
        <v>0</v>
      </c>
      <c r="T161" s="172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3" t="s">
        <v>150</v>
      </c>
      <c r="AT161" s="173" t="s">
        <v>147</v>
      </c>
      <c r="AU161" s="173" t="s">
        <v>83</v>
      </c>
      <c r="AY161" s="15" t="s">
        <v>139</v>
      </c>
      <c r="BE161" s="174">
        <f>IF(N161="základní",J161,0)</f>
        <v>0</v>
      </c>
      <c r="BF161" s="174">
        <f>IF(N161="snížená",J161,0)</f>
        <v>0</v>
      </c>
      <c r="BG161" s="174">
        <f>IF(N161="zákl. přenesená",J161,0)</f>
        <v>0</v>
      </c>
      <c r="BH161" s="174">
        <f>IF(N161="sníž. přenesená",J161,0)</f>
        <v>0</v>
      </c>
      <c r="BI161" s="174">
        <f>IF(N161="nulová",J161,0)</f>
        <v>0</v>
      </c>
      <c r="BJ161" s="15" t="s">
        <v>83</v>
      </c>
      <c r="BK161" s="174">
        <f>ROUND(I161*H161,2)</f>
        <v>0</v>
      </c>
      <c r="BL161" s="15" t="s">
        <v>150</v>
      </c>
      <c r="BM161" s="173" t="s">
        <v>488</v>
      </c>
    </row>
    <row r="162" s="2" customFormat="1">
      <c r="A162" s="34"/>
      <c r="B162" s="161"/>
      <c r="C162" s="162" t="s">
        <v>489</v>
      </c>
      <c r="D162" s="162" t="s">
        <v>140</v>
      </c>
      <c r="E162" s="163" t="s">
        <v>490</v>
      </c>
      <c r="F162" s="164" t="s">
        <v>491</v>
      </c>
      <c r="G162" s="165" t="s">
        <v>143</v>
      </c>
      <c r="H162" s="166">
        <v>1</v>
      </c>
      <c r="I162" s="167"/>
      <c r="J162" s="168">
        <f>ROUND(I162*H162,2)</f>
        <v>0</v>
      </c>
      <c r="K162" s="164" t="s">
        <v>144</v>
      </c>
      <c r="L162" s="35"/>
      <c r="M162" s="169" t="s">
        <v>1</v>
      </c>
      <c r="N162" s="170" t="s">
        <v>40</v>
      </c>
      <c r="O162" s="73"/>
      <c r="P162" s="171">
        <f>O162*H162</f>
        <v>0</v>
      </c>
      <c r="Q162" s="171">
        <v>0</v>
      </c>
      <c r="R162" s="171">
        <f>Q162*H162</f>
        <v>0</v>
      </c>
      <c r="S162" s="171">
        <v>0</v>
      </c>
      <c r="T162" s="172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73" t="s">
        <v>145</v>
      </c>
      <c r="AT162" s="173" t="s">
        <v>140</v>
      </c>
      <c r="AU162" s="173" t="s">
        <v>83</v>
      </c>
      <c r="AY162" s="15" t="s">
        <v>139</v>
      </c>
      <c r="BE162" s="174">
        <f>IF(N162="základní",J162,0)</f>
        <v>0</v>
      </c>
      <c r="BF162" s="174">
        <f>IF(N162="snížená",J162,0)</f>
        <v>0</v>
      </c>
      <c r="BG162" s="174">
        <f>IF(N162="zákl. přenesená",J162,0)</f>
        <v>0</v>
      </c>
      <c r="BH162" s="174">
        <f>IF(N162="sníž. přenesená",J162,0)</f>
        <v>0</v>
      </c>
      <c r="BI162" s="174">
        <f>IF(N162="nulová",J162,0)</f>
        <v>0</v>
      </c>
      <c r="BJ162" s="15" t="s">
        <v>83</v>
      </c>
      <c r="BK162" s="174">
        <f>ROUND(I162*H162,2)</f>
        <v>0</v>
      </c>
      <c r="BL162" s="15" t="s">
        <v>145</v>
      </c>
      <c r="BM162" s="173" t="s">
        <v>492</v>
      </c>
    </row>
    <row r="163" s="2" customFormat="1">
      <c r="A163" s="34"/>
      <c r="B163" s="161"/>
      <c r="C163" s="175" t="s">
        <v>493</v>
      </c>
      <c r="D163" s="175" t="s">
        <v>147</v>
      </c>
      <c r="E163" s="176" t="s">
        <v>494</v>
      </c>
      <c r="F163" s="177" t="s">
        <v>495</v>
      </c>
      <c r="G163" s="178" t="s">
        <v>143</v>
      </c>
      <c r="H163" s="179">
        <v>1</v>
      </c>
      <c r="I163" s="180"/>
      <c r="J163" s="181">
        <f>ROUND(I163*H163,2)</f>
        <v>0</v>
      </c>
      <c r="K163" s="177" t="s">
        <v>144</v>
      </c>
      <c r="L163" s="182"/>
      <c r="M163" s="183" t="s">
        <v>1</v>
      </c>
      <c r="N163" s="184" t="s">
        <v>40</v>
      </c>
      <c r="O163" s="73"/>
      <c r="P163" s="171">
        <f>O163*H163</f>
        <v>0</v>
      </c>
      <c r="Q163" s="171">
        <v>0</v>
      </c>
      <c r="R163" s="171">
        <f>Q163*H163</f>
        <v>0</v>
      </c>
      <c r="S163" s="171">
        <v>0</v>
      </c>
      <c r="T163" s="172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73" t="s">
        <v>150</v>
      </c>
      <c r="AT163" s="173" t="s">
        <v>147</v>
      </c>
      <c r="AU163" s="173" t="s">
        <v>83</v>
      </c>
      <c r="AY163" s="15" t="s">
        <v>139</v>
      </c>
      <c r="BE163" s="174">
        <f>IF(N163="základní",J163,0)</f>
        <v>0</v>
      </c>
      <c r="BF163" s="174">
        <f>IF(N163="snížená",J163,0)</f>
        <v>0</v>
      </c>
      <c r="BG163" s="174">
        <f>IF(N163="zákl. přenesená",J163,0)</f>
        <v>0</v>
      </c>
      <c r="BH163" s="174">
        <f>IF(N163="sníž. přenesená",J163,0)</f>
        <v>0</v>
      </c>
      <c r="BI163" s="174">
        <f>IF(N163="nulová",J163,0)</f>
        <v>0</v>
      </c>
      <c r="BJ163" s="15" t="s">
        <v>83</v>
      </c>
      <c r="BK163" s="174">
        <f>ROUND(I163*H163,2)</f>
        <v>0</v>
      </c>
      <c r="BL163" s="15" t="s">
        <v>150</v>
      </c>
      <c r="BM163" s="173" t="s">
        <v>496</v>
      </c>
    </row>
    <row r="164" s="2" customFormat="1" ht="15.02609" customHeight="1">
      <c r="A164" s="34"/>
      <c r="B164" s="161"/>
      <c r="C164" s="162" t="s">
        <v>497</v>
      </c>
      <c r="D164" s="162" t="s">
        <v>140</v>
      </c>
      <c r="E164" s="163" t="s">
        <v>498</v>
      </c>
      <c r="F164" s="164" t="s">
        <v>499</v>
      </c>
      <c r="G164" s="165" t="s">
        <v>143</v>
      </c>
      <c r="H164" s="166">
        <v>1</v>
      </c>
      <c r="I164" s="167"/>
      <c r="J164" s="168">
        <f>ROUND(I164*H164,2)</f>
        <v>0</v>
      </c>
      <c r="K164" s="164" t="s">
        <v>144</v>
      </c>
      <c r="L164" s="35"/>
      <c r="M164" s="169" t="s">
        <v>1</v>
      </c>
      <c r="N164" s="170" t="s">
        <v>40</v>
      </c>
      <c r="O164" s="73"/>
      <c r="P164" s="171">
        <f>O164*H164</f>
        <v>0</v>
      </c>
      <c r="Q164" s="171">
        <v>0</v>
      </c>
      <c r="R164" s="171">
        <f>Q164*H164</f>
        <v>0</v>
      </c>
      <c r="S164" s="171">
        <v>0</v>
      </c>
      <c r="T164" s="172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73" t="s">
        <v>145</v>
      </c>
      <c r="AT164" s="173" t="s">
        <v>140</v>
      </c>
      <c r="AU164" s="173" t="s">
        <v>83</v>
      </c>
      <c r="AY164" s="15" t="s">
        <v>139</v>
      </c>
      <c r="BE164" s="174">
        <f>IF(N164="základní",J164,0)</f>
        <v>0</v>
      </c>
      <c r="BF164" s="174">
        <f>IF(N164="snížená",J164,0)</f>
        <v>0</v>
      </c>
      <c r="BG164" s="174">
        <f>IF(N164="zákl. přenesená",J164,0)</f>
        <v>0</v>
      </c>
      <c r="BH164" s="174">
        <f>IF(N164="sníž. přenesená",J164,0)</f>
        <v>0</v>
      </c>
      <c r="BI164" s="174">
        <f>IF(N164="nulová",J164,0)</f>
        <v>0</v>
      </c>
      <c r="BJ164" s="15" t="s">
        <v>83</v>
      </c>
      <c r="BK164" s="174">
        <f>ROUND(I164*H164,2)</f>
        <v>0</v>
      </c>
      <c r="BL164" s="15" t="s">
        <v>145</v>
      </c>
      <c r="BM164" s="173" t="s">
        <v>500</v>
      </c>
    </row>
    <row r="165" s="2" customFormat="1">
      <c r="A165" s="34"/>
      <c r="B165" s="161"/>
      <c r="C165" s="175" t="s">
        <v>501</v>
      </c>
      <c r="D165" s="175" t="s">
        <v>147</v>
      </c>
      <c r="E165" s="176" t="s">
        <v>502</v>
      </c>
      <c r="F165" s="177" t="s">
        <v>503</v>
      </c>
      <c r="G165" s="178" t="s">
        <v>143</v>
      </c>
      <c r="H165" s="179">
        <v>1</v>
      </c>
      <c r="I165" s="180"/>
      <c r="J165" s="181">
        <f>ROUND(I165*H165,2)</f>
        <v>0</v>
      </c>
      <c r="K165" s="177" t="s">
        <v>144</v>
      </c>
      <c r="L165" s="182"/>
      <c r="M165" s="183" t="s">
        <v>1</v>
      </c>
      <c r="N165" s="184" t="s">
        <v>40</v>
      </c>
      <c r="O165" s="73"/>
      <c r="P165" s="171">
        <f>O165*H165</f>
        <v>0</v>
      </c>
      <c r="Q165" s="171">
        <v>0</v>
      </c>
      <c r="R165" s="171">
        <f>Q165*H165</f>
        <v>0</v>
      </c>
      <c r="S165" s="171">
        <v>0</v>
      </c>
      <c r="T165" s="172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73" t="s">
        <v>150</v>
      </c>
      <c r="AT165" s="173" t="s">
        <v>147</v>
      </c>
      <c r="AU165" s="173" t="s">
        <v>83</v>
      </c>
      <c r="AY165" s="15" t="s">
        <v>139</v>
      </c>
      <c r="BE165" s="174">
        <f>IF(N165="základní",J165,0)</f>
        <v>0</v>
      </c>
      <c r="BF165" s="174">
        <f>IF(N165="snížená",J165,0)</f>
        <v>0</v>
      </c>
      <c r="BG165" s="174">
        <f>IF(N165="zákl. přenesená",J165,0)</f>
        <v>0</v>
      </c>
      <c r="BH165" s="174">
        <f>IF(N165="sníž. přenesená",J165,0)</f>
        <v>0</v>
      </c>
      <c r="BI165" s="174">
        <f>IF(N165="nulová",J165,0)</f>
        <v>0</v>
      </c>
      <c r="BJ165" s="15" t="s">
        <v>83</v>
      </c>
      <c r="BK165" s="174">
        <f>ROUND(I165*H165,2)</f>
        <v>0</v>
      </c>
      <c r="BL165" s="15" t="s">
        <v>150</v>
      </c>
      <c r="BM165" s="173" t="s">
        <v>504</v>
      </c>
    </row>
    <row r="166" s="2" customFormat="1" ht="15.02609" customHeight="1">
      <c r="A166" s="34"/>
      <c r="B166" s="161"/>
      <c r="C166" s="162" t="s">
        <v>505</v>
      </c>
      <c r="D166" s="162" t="s">
        <v>140</v>
      </c>
      <c r="E166" s="163" t="s">
        <v>506</v>
      </c>
      <c r="F166" s="164" t="s">
        <v>507</v>
      </c>
      <c r="G166" s="165" t="s">
        <v>143</v>
      </c>
      <c r="H166" s="166">
        <v>2</v>
      </c>
      <c r="I166" s="167"/>
      <c r="J166" s="168">
        <f>ROUND(I166*H166,2)</f>
        <v>0</v>
      </c>
      <c r="K166" s="164" t="s">
        <v>144</v>
      </c>
      <c r="L166" s="35"/>
      <c r="M166" s="169" t="s">
        <v>1</v>
      </c>
      <c r="N166" s="170" t="s">
        <v>40</v>
      </c>
      <c r="O166" s="73"/>
      <c r="P166" s="171">
        <f>O166*H166</f>
        <v>0</v>
      </c>
      <c r="Q166" s="171">
        <v>0</v>
      </c>
      <c r="R166" s="171">
        <f>Q166*H166</f>
        <v>0</v>
      </c>
      <c r="S166" s="171">
        <v>0</v>
      </c>
      <c r="T166" s="172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73" t="s">
        <v>145</v>
      </c>
      <c r="AT166" s="173" t="s">
        <v>140</v>
      </c>
      <c r="AU166" s="173" t="s">
        <v>83</v>
      </c>
      <c r="AY166" s="15" t="s">
        <v>139</v>
      </c>
      <c r="BE166" s="174">
        <f>IF(N166="základní",J166,0)</f>
        <v>0</v>
      </c>
      <c r="BF166" s="174">
        <f>IF(N166="snížená",J166,0)</f>
        <v>0</v>
      </c>
      <c r="BG166" s="174">
        <f>IF(N166="zákl. přenesená",J166,0)</f>
        <v>0</v>
      </c>
      <c r="BH166" s="174">
        <f>IF(N166="sníž. přenesená",J166,0)</f>
        <v>0</v>
      </c>
      <c r="BI166" s="174">
        <f>IF(N166="nulová",J166,0)</f>
        <v>0</v>
      </c>
      <c r="BJ166" s="15" t="s">
        <v>83</v>
      </c>
      <c r="BK166" s="174">
        <f>ROUND(I166*H166,2)</f>
        <v>0</v>
      </c>
      <c r="BL166" s="15" t="s">
        <v>145</v>
      </c>
      <c r="BM166" s="173" t="s">
        <v>508</v>
      </c>
    </row>
    <row r="167" s="2" customFormat="1" ht="42.57392" customHeight="1">
      <c r="A167" s="34"/>
      <c r="B167" s="161"/>
      <c r="C167" s="175" t="s">
        <v>509</v>
      </c>
      <c r="D167" s="175" t="s">
        <v>147</v>
      </c>
      <c r="E167" s="176" t="s">
        <v>510</v>
      </c>
      <c r="F167" s="177" t="s">
        <v>511</v>
      </c>
      <c r="G167" s="178" t="s">
        <v>143</v>
      </c>
      <c r="H167" s="179">
        <v>1</v>
      </c>
      <c r="I167" s="180"/>
      <c r="J167" s="181">
        <f>ROUND(I167*H167,2)</f>
        <v>0</v>
      </c>
      <c r="K167" s="177" t="s">
        <v>144</v>
      </c>
      <c r="L167" s="182"/>
      <c r="M167" s="183" t="s">
        <v>1</v>
      </c>
      <c r="N167" s="184" t="s">
        <v>40</v>
      </c>
      <c r="O167" s="73"/>
      <c r="P167" s="171">
        <f>O167*H167</f>
        <v>0</v>
      </c>
      <c r="Q167" s="171">
        <v>0</v>
      </c>
      <c r="R167" s="171">
        <f>Q167*H167</f>
        <v>0</v>
      </c>
      <c r="S167" s="171">
        <v>0</v>
      </c>
      <c r="T167" s="172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73" t="s">
        <v>150</v>
      </c>
      <c r="AT167" s="173" t="s">
        <v>147</v>
      </c>
      <c r="AU167" s="173" t="s">
        <v>83</v>
      </c>
      <c r="AY167" s="15" t="s">
        <v>139</v>
      </c>
      <c r="BE167" s="174">
        <f>IF(N167="základní",J167,0)</f>
        <v>0</v>
      </c>
      <c r="BF167" s="174">
        <f>IF(N167="snížená",J167,0)</f>
        <v>0</v>
      </c>
      <c r="BG167" s="174">
        <f>IF(N167="zákl. přenesená",J167,0)</f>
        <v>0</v>
      </c>
      <c r="BH167" s="174">
        <f>IF(N167="sníž. přenesená",J167,0)</f>
        <v>0</v>
      </c>
      <c r="BI167" s="174">
        <f>IF(N167="nulová",J167,0)</f>
        <v>0</v>
      </c>
      <c r="BJ167" s="15" t="s">
        <v>83</v>
      </c>
      <c r="BK167" s="174">
        <f>ROUND(I167*H167,2)</f>
        <v>0</v>
      </c>
      <c r="BL167" s="15" t="s">
        <v>150</v>
      </c>
      <c r="BM167" s="173" t="s">
        <v>512</v>
      </c>
    </row>
    <row r="168" s="2" customFormat="1">
      <c r="A168" s="34"/>
      <c r="B168" s="161"/>
      <c r="C168" s="175" t="s">
        <v>513</v>
      </c>
      <c r="D168" s="175" t="s">
        <v>147</v>
      </c>
      <c r="E168" s="176" t="s">
        <v>514</v>
      </c>
      <c r="F168" s="177" t="s">
        <v>515</v>
      </c>
      <c r="G168" s="178" t="s">
        <v>143</v>
      </c>
      <c r="H168" s="179">
        <v>1</v>
      </c>
      <c r="I168" s="180"/>
      <c r="J168" s="181">
        <f>ROUND(I168*H168,2)</f>
        <v>0</v>
      </c>
      <c r="K168" s="177" t="s">
        <v>144</v>
      </c>
      <c r="L168" s="182"/>
      <c r="M168" s="183" t="s">
        <v>1</v>
      </c>
      <c r="N168" s="184" t="s">
        <v>40</v>
      </c>
      <c r="O168" s="73"/>
      <c r="P168" s="171">
        <f>O168*H168</f>
        <v>0</v>
      </c>
      <c r="Q168" s="171">
        <v>0</v>
      </c>
      <c r="R168" s="171">
        <f>Q168*H168</f>
        <v>0</v>
      </c>
      <c r="S168" s="171">
        <v>0</v>
      </c>
      <c r="T168" s="172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73" t="s">
        <v>150</v>
      </c>
      <c r="AT168" s="173" t="s">
        <v>147</v>
      </c>
      <c r="AU168" s="173" t="s">
        <v>83</v>
      </c>
      <c r="AY168" s="15" t="s">
        <v>139</v>
      </c>
      <c r="BE168" s="174">
        <f>IF(N168="základní",J168,0)</f>
        <v>0</v>
      </c>
      <c r="BF168" s="174">
        <f>IF(N168="snížená",J168,0)</f>
        <v>0</v>
      </c>
      <c r="BG168" s="174">
        <f>IF(N168="zákl. přenesená",J168,0)</f>
        <v>0</v>
      </c>
      <c r="BH168" s="174">
        <f>IF(N168="sníž. přenesená",J168,0)</f>
        <v>0</v>
      </c>
      <c r="BI168" s="174">
        <f>IF(N168="nulová",J168,0)</f>
        <v>0</v>
      </c>
      <c r="BJ168" s="15" t="s">
        <v>83</v>
      </c>
      <c r="BK168" s="174">
        <f>ROUND(I168*H168,2)</f>
        <v>0</v>
      </c>
      <c r="BL168" s="15" t="s">
        <v>150</v>
      </c>
      <c r="BM168" s="173" t="s">
        <v>516</v>
      </c>
    </row>
    <row r="169" s="2" customFormat="1" ht="21.28696" customHeight="1">
      <c r="A169" s="34"/>
      <c r="B169" s="161"/>
      <c r="C169" s="162" t="s">
        <v>517</v>
      </c>
      <c r="D169" s="162" t="s">
        <v>140</v>
      </c>
      <c r="E169" s="163" t="s">
        <v>184</v>
      </c>
      <c r="F169" s="164" t="s">
        <v>185</v>
      </c>
      <c r="G169" s="165" t="s">
        <v>143</v>
      </c>
      <c r="H169" s="166">
        <v>50</v>
      </c>
      <c r="I169" s="167"/>
      <c r="J169" s="168">
        <f>ROUND(I169*H169,2)</f>
        <v>0</v>
      </c>
      <c r="K169" s="164" t="s">
        <v>144</v>
      </c>
      <c r="L169" s="35"/>
      <c r="M169" s="169" t="s">
        <v>1</v>
      </c>
      <c r="N169" s="170" t="s">
        <v>40</v>
      </c>
      <c r="O169" s="73"/>
      <c r="P169" s="171">
        <f>O169*H169</f>
        <v>0</v>
      </c>
      <c r="Q169" s="171">
        <v>0</v>
      </c>
      <c r="R169" s="171">
        <f>Q169*H169</f>
        <v>0</v>
      </c>
      <c r="S169" s="171">
        <v>0</v>
      </c>
      <c r="T169" s="172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73" t="s">
        <v>145</v>
      </c>
      <c r="AT169" s="173" t="s">
        <v>140</v>
      </c>
      <c r="AU169" s="173" t="s">
        <v>83</v>
      </c>
      <c r="AY169" s="15" t="s">
        <v>139</v>
      </c>
      <c r="BE169" s="174">
        <f>IF(N169="základní",J169,0)</f>
        <v>0</v>
      </c>
      <c r="BF169" s="174">
        <f>IF(N169="snížená",J169,0)</f>
        <v>0</v>
      </c>
      <c r="BG169" s="174">
        <f>IF(N169="zákl. přenesená",J169,0)</f>
        <v>0</v>
      </c>
      <c r="BH169" s="174">
        <f>IF(N169="sníž. přenesená",J169,0)</f>
        <v>0</v>
      </c>
      <c r="BI169" s="174">
        <f>IF(N169="nulová",J169,0)</f>
        <v>0</v>
      </c>
      <c r="BJ169" s="15" t="s">
        <v>83</v>
      </c>
      <c r="BK169" s="174">
        <f>ROUND(I169*H169,2)</f>
        <v>0</v>
      </c>
      <c r="BL169" s="15" t="s">
        <v>145</v>
      </c>
      <c r="BM169" s="173" t="s">
        <v>518</v>
      </c>
    </row>
    <row r="170" s="2" customFormat="1">
      <c r="A170" s="34"/>
      <c r="B170" s="35"/>
      <c r="C170" s="34"/>
      <c r="D170" s="185" t="s">
        <v>172</v>
      </c>
      <c r="E170" s="34"/>
      <c r="F170" s="186" t="s">
        <v>248</v>
      </c>
      <c r="G170" s="34"/>
      <c r="H170" s="34"/>
      <c r="I170" s="187"/>
      <c r="J170" s="34"/>
      <c r="K170" s="34"/>
      <c r="L170" s="35"/>
      <c r="M170" s="188"/>
      <c r="N170" s="189"/>
      <c r="O170" s="73"/>
      <c r="P170" s="73"/>
      <c r="Q170" s="73"/>
      <c r="R170" s="73"/>
      <c r="S170" s="73"/>
      <c r="T170" s="74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5" t="s">
        <v>172</v>
      </c>
      <c r="AU170" s="15" t="s">
        <v>83</v>
      </c>
    </row>
    <row r="171" s="2" customFormat="1" ht="21.28696" customHeight="1">
      <c r="A171" s="34"/>
      <c r="B171" s="161"/>
      <c r="C171" s="162" t="s">
        <v>519</v>
      </c>
      <c r="D171" s="162" t="s">
        <v>140</v>
      </c>
      <c r="E171" s="163" t="s">
        <v>520</v>
      </c>
      <c r="F171" s="164" t="s">
        <v>521</v>
      </c>
      <c r="G171" s="165" t="s">
        <v>143</v>
      </c>
      <c r="H171" s="166">
        <v>1</v>
      </c>
      <c r="I171" s="167"/>
      <c r="J171" s="168">
        <f>ROUND(I171*H171,2)</f>
        <v>0</v>
      </c>
      <c r="K171" s="164" t="s">
        <v>144</v>
      </c>
      <c r="L171" s="35"/>
      <c r="M171" s="169" t="s">
        <v>1</v>
      </c>
      <c r="N171" s="170" t="s">
        <v>40</v>
      </c>
      <c r="O171" s="73"/>
      <c r="P171" s="171">
        <f>O171*H171</f>
        <v>0</v>
      </c>
      <c r="Q171" s="171">
        <v>0</v>
      </c>
      <c r="R171" s="171">
        <f>Q171*H171</f>
        <v>0</v>
      </c>
      <c r="S171" s="171">
        <v>0</v>
      </c>
      <c r="T171" s="172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73" t="s">
        <v>145</v>
      </c>
      <c r="AT171" s="173" t="s">
        <v>140</v>
      </c>
      <c r="AU171" s="173" t="s">
        <v>83</v>
      </c>
      <c r="AY171" s="15" t="s">
        <v>139</v>
      </c>
      <c r="BE171" s="174">
        <f>IF(N171="základní",J171,0)</f>
        <v>0</v>
      </c>
      <c r="BF171" s="174">
        <f>IF(N171="snížená",J171,0)</f>
        <v>0</v>
      </c>
      <c r="BG171" s="174">
        <f>IF(N171="zákl. přenesená",J171,0)</f>
        <v>0</v>
      </c>
      <c r="BH171" s="174">
        <f>IF(N171="sníž. přenesená",J171,0)</f>
        <v>0</v>
      </c>
      <c r="BI171" s="174">
        <f>IF(N171="nulová",J171,0)</f>
        <v>0</v>
      </c>
      <c r="BJ171" s="15" t="s">
        <v>83</v>
      </c>
      <c r="BK171" s="174">
        <f>ROUND(I171*H171,2)</f>
        <v>0</v>
      </c>
      <c r="BL171" s="15" t="s">
        <v>145</v>
      </c>
      <c r="BM171" s="173" t="s">
        <v>522</v>
      </c>
    </row>
    <row r="172" s="2" customFormat="1" ht="31.93044" customHeight="1">
      <c r="A172" s="34"/>
      <c r="B172" s="161"/>
      <c r="C172" s="162" t="s">
        <v>523</v>
      </c>
      <c r="D172" s="162" t="s">
        <v>140</v>
      </c>
      <c r="E172" s="163" t="s">
        <v>524</v>
      </c>
      <c r="F172" s="164" t="s">
        <v>525</v>
      </c>
      <c r="G172" s="165" t="s">
        <v>155</v>
      </c>
      <c r="H172" s="166">
        <v>60</v>
      </c>
      <c r="I172" s="167"/>
      <c r="J172" s="168">
        <f>ROUND(I172*H172,2)</f>
        <v>0</v>
      </c>
      <c r="K172" s="164" t="s">
        <v>144</v>
      </c>
      <c r="L172" s="35"/>
      <c r="M172" s="169" t="s">
        <v>1</v>
      </c>
      <c r="N172" s="170" t="s">
        <v>40</v>
      </c>
      <c r="O172" s="73"/>
      <c r="P172" s="171">
        <f>O172*H172</f>
        <v>0</v>
      </c>
      <c r="Q172" s="171">
        <v>0</v>
      </c>
      <c r="R172" s="171">
        <f>Q172*H172</f>
        <v>0</v>
      </c>
      <c r="S172" s="171">
        <v>0</v>
      </c>
      <c r="T172" s="172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73" t="s">
        <v>145</v>
      </c>
      <c r="AT172" s="173" t="s">
        <v>140</v>
      </c>
      <c r="AU172" s="173" t="s">
        <v>83</v>
      </c>
      <c r="AY172" s="15" t="s">
        <v>139</v>
      </c>
      <c r="BE172" s="174">
        <f>IF(N172="základní",J172,0)</f>
        <v>0</v>
      </c>
      <c r="BF172" s="174">
        <f>IF(N172="snížená",J172,0)</f>
        <v>0</v>
      </c>
      <c r="BG172" s="174">
        <f>IF(N172="zákl. přenesená",J172,0)</f>
        <v>0</v>
      </c>
      <c r="BH172" s="174">
        <f>IF(N172="sníž. přenesená",J172,0)</f>
        <v>0</v>
      </c>
      <c r="BI172" s="174">
        <f>IF(N172="nulová",J172,0)</f>
        <v>0</v>
      </c>
      <c r="BJ172" s="15" t="s">
        <v>83</v>
      </c>
      <c r="BK172" s="174">
        <f>ROUND(I172*H172,2)</f>
        <v>0</v>
      </c>
      <c r="BL172" s="15" t="s">
        <v>145</v>
      </c>
      <c r="BM172" s="173" t="s">
        <v>526</v>
      </c>
    </row>
    <row r="173" s="2" customFormat="1" ht="95.7913" customHeight="1">
      <c r="A173" s="34"/>
      <c r="B173" s="161"/>
      <c r="C173" s="162" t="s">
        <v>527</v>
      </c>
      <c r="D173" s="162" t="s">
        <v>140</v>
      </c>
      <c r="E173" s="163" t="s">
        <v>188</v>
      </c>
      <c r="F173" s="164" t="s">
        <v>189</v>
      </c>
      <c r="G173" s="165" t="s">
        <v>143</v>
      </c>
      <c r="H173" s="166">
        <v>1</v>
      </c>
      <c r="I173" s="167"/>
      <c r="J173" s="168">
        <f>ROUND(I173*H173,2)</f>
        <v>0</v>
      </c>
      <c r="K173" s="164" t="s">
        <v>144</v>
      </c>
      <c r="L173" s="35"/>
      <c r="M173" s="169" t="s">
        <v>1</v>
      </c>
      <c r="N173" s="170" t="s">
        <v>40</v>
      </c>
      <c r="O173" s="73"/>
      <c r="P173" s="171">
        <f>O173*H173</f>
        <v>0</v>
      </c>
      <c r="Q173" s="171">
        <v>0</v>
      </c>
      <c r="R173" s="171">
        <f>Q173*H173</f>
        <v>0</v>
      </c>
      <c r="S173" s="171">
        <v>0</v>
      </c>
      <c r="T173" s="172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73" t="s">
        <v>145</v>
      </c>
      <c r="AT173" s="173" t="s">
        <v>140</v>
      </c>
      <c r="AU173" s="173" t="s">
        <v>83</v>
      </c>
      <c r="AY173" s="15" t="s">
        <v>139</v>
      </c>
      <c r="BE173" s="174">
        <f>IF(N173="základní",J173,0)</f>
        <v>0</v>
      </c>
      <c r="BF173" s="174">
        <f>IF(N173="snížená",J173,0)</f>
        <v>0</v>
      </c>
      <c r="BG173" s="174">
        <f>IF(N173="zákl. přenesená",J173,0)</f>
        <v>0</v>
      </c>
      <c r="BH173" s="174">
        <f>IF(N173="sníž. přenesená",J173,0)</f>
        <v>0</v>
      </c>
      <c r="BI173" s="174">
        <f>IF(N173="nulová",J173,0)</f>
        <v>0</v>
      </c>
      <c r="BJ173" s="15" t="s">
        <v>83</v>
      </c>
      <c r="BK173" s="174">
        <f>ROUND(I173*H173,2)</f>
        <v>0</v>
      </c>
      <c r="BL173" s="15" t="s">
        <v>145</v>
      </c>
      <c r="BM173" s="173" t="s">
        <v>528</v>
      </c>
    </row>
    <row r="174" s="2" customFormat="1">
      <c r="A174" s="34"/>
      <c r="B174" s="161"/>
      <c r="C174" s="162" t="s">
        <v>529</v>
      </c>
      <c r="D174" s="162" t="s">
        <v>140</v>
      </c>
      <c r="E174" s="163" t="s">
        <v>252</v>
      </c>
      <c r="F174" s="164" t="s">
        <v>253</v>
      </c>
      <c r="G174" s="165" t="s">
        <v>143</v>
      </c>
      <c r="H174" s="166">
        <v>1</v>
      </c>
      <c r="I174" s="167"/>
      <c r="J174" s="168">
        <f>ROUND(I174*H174,2)</f>
        <v>0</v>
      </c>
      <c r="K174" s="164" t="s">
        <v>144</v>
      </c>
      <c r="L174" s="35"/>
      <c r="M174" s="169" t="s">
        <v>1</v>
      </c>
      <c r="N174" s="170" t="s">
        <v>40</v>
      </c>
      <c r="O174" s="73"/>
      <c r="P174" s="171">
        <f>O174*H174</f>
        <v>0</v>
      </c>
      <c r="Q174" s="171">
        <v>0</v>
      </c>
      <c r="R174" s="171">
        <f>Q174*H174</f>
        <v>0</v>
      </c>
      <c r="S174" s="171">
        <v>0</v>
      </c>
      <c r="T174" s="172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73" t="s">
        <v>145</v>
      </c>
      <c r="AT174" s="173" t="s">
        <v>140</v>
      </c>
      <c r="AU174" s="173" t="s">
        <v>83</v>
      </c>
      <c r="AY174" s="15" t="s">
        <v>139</v>
      </c>
      <c r="BE174" s="174">
        <f>IF(N174="základní",J174,0)</f>
        <v>0</v>
      </c>
      <c r="BF174" s="174">
        <f>IF(N174="snížená",J174,0)</f>
        <v>0</v>
      </c>
      <c r="BG174" s="174">
        <f>IF(N174="zákl. přenesená",J174,0)</f>
        <v>0</v>
      </c>
      <c r="BH174" s="174">
        <f>IF(N174="sníž. přenesená",J174,0)</f>
        <v>0</v>
      </c>
      <c r="BI174" s="174">
        <f>IF(N174="nulová",J174,0)</f>
        <v>0</v>
      </c>
      <c r="BJ174" s="15" t="s">
        <v>83</v>
      </c>
      <c r="BK174" s="174">
        <f>ROUND(I174*H174,2)</f>
        <v>0</v>
      </c>
      <c r="BL174" s="15" t="s">
        <v>145</v>
      </c>
      <c r="BM174" s="173" t="s">
        <v>530</v>
      </c>
    </row>
    <row r="175" s="11" customFormat="1" ht="25.92" customHeight="1">
      <c r="A175" s="11"/>
      <c r="B175" s="150"/>
      <c r="C175" s="11"/>
      <c r="D175" s="151" t="s">
        <v>74</v>
      </c>
      <c r="E175" s="152" t="s">
        <v>191</v>
      </c>
      <c r="F175" s="152" t="s">
        <v>192</v>
      </c>
      <c r="G175" s="11"/>
      <c r="H175" s="11"/>
      <c r="I175" s="153"/>
      <c r="J175" s="154">
        <f>BK175</f>
        <v>0</v>
      </c>
      <c r="K175" s="11"/>
      <c r="L175" s="150"/>
      <c r="M175" s="155"/>
      <c r="N175" s="156"/>
      <c r="O175" s="156"/>
      <c r="P175" s="157">
        <f>SUM(P176:P178)</f>
        <v>0</v>
      </c>
      <c r="Q175" s="156"/>
      <c r="R175" s="157">
        <f>SUM(R176:R178)</f>
        <v>0</v>
      </c>
      <c r="S175" s="156"/>
      <c r="T175" s="158">
        <f>SUM(T176:T178)</f>
        <v>0</v>
      </c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R175" s="151" t="s">
        <v>160</v>
      </c>
      <c r="AT175" s="159" t="s">
        <v>74</v>
      </c>
      <c r="AU175" s="159" t="s">
        <v>75</v>
      </c>
      <c r="AY175" s="151" t="s">
        <v>139</v>
      </c>
      <c r="BK175" s="160">
        <f>SUM(BK176:BK178)</f>
        <v>0</v>
      </c>
    </row>
    <row r="176" s="2" customFormat="1" ht="21.28696" customHeight="1">
      <c r="A176" s="34"/>
      <c r="B176" s="161"/>
      <c r="C176" s="162" t="s">
        <v>531</v>
      </c>
      <c r="D176" s="162" t="s">
        <v>140</v>
      </c>
      <c r="E176" s="163" t="s">
        <v>194</v>
      </c>
      <c r="F176" s="164" t="s">
        <v>195</v>
      </c>
      <c r="G176" s="165" t="s">
        <v>196</v>
      </c>
      <c r="H176" s="190"/>
      <c r="I176" s="167"/>
      <c r="J176" s="168">
        <f>ROUND(I176*H176,2)</f>
        <v>0</v>
      </c>
      <c r="K176" s="164" t="s">
        <v>144</v>
      </c>
      <c r="L176" s="35"/>
      <c r="M176" s="169" t="s">
        <v>1</v>
      </c>
      <c r="N176" s="170" t="s">
        <v>40</v>
      </c>
      <c r="O176" s="73"/>
      <c r="P176" s="171">
        <f>O176*H176</f>
        <v>0</v>
      </c>
      <c r="Q176" s="171">
        <v>0</v>
      </c>
      <c r="R176" s="171">
        <f>Q176*H176</f>
        <v>0</v>
      </c>
      <c r="S176" s="171">
        <v>0</v>
      </c>
      <c r="T176" s="172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73" t="s">
        <v>138</v>
      </c>
      <c r="AT176" s="173" t="s">
        <v>140</v>
      </c>
      <c r="AU176" s="173" t="s">
        <v>83</v>
      </c>
      <c r="AY176" s="15" t="s">
        <v>139</v>
      </c>
      <c r="BE176" s="174">
        <f>IF(N176="základní",J176,0)</f>
        <v>0</v>
      </c>
      <c r="BF176" s="174">
        <f>IF(N176="snížená",J176,0)</f>
        <v>0</v>
      </c>
      <c r="BG176" s="174">
        <f>IF(N176="zákl. přenesená",J176,0)</f>
        <v>0</v>
      </c>
      <c r="BH176" s="174">
        <f>IF(N176="sníž. přenesená",J176,0)</f>
        <v>0</v>
      </c>
      <c r="BI176" s="174">
        <f>IF(N176="nulová",J176,0)</f>
        <v>0</v>
      </c>
      <c r="BJ176" s="15" t="s">
        <v>83</v>
      </c>
      <c r="BK176" s="174">
        <f>ROUND(I176*H176,2)</f>
        <v>0</v>
      </c>
      <c r="BL176" s="15" t="s">
        <v>138</v>
      </c>
      <c r="BM176" s="173" t="s">
        <v>532</v>
      </c>
    </row>
    <row r="177" s="2" customFormat="1" ht="15.02609" customHeight="1">
      <c r="A177" s="34"/>
      <c r="B177" s="161"/>
      <c r="C177" s="162" t="s">
        <v>533</v>
      </c>
      <c r="D177" s="162" t="s">
        <v>140</v>
      </c>
      <c r="E177" s="163" t="s">
        <v>199</v>
      </c>
      <c r="F177" s="164" t="s">
        <v>200</v>
      </c>
      <c r="G177" s="165" t="s">
        <v>201</v>
      </c>
      <c r="H177" s="166">
        <v>1</v>
      </c>
      <c r="I177" s="167"/>
      <c r="J177" s="168">
        <f>ROUND(I177*H177,2)</f>
        <v>0</v>
      </c>
      <c r="K177" s="164" t="s">
        <v>144</v>
      </c>
      <c r="L177" s="35"/>
      <c r="M177" s="169" t="s">
        <v>1</v>
      </c>
      <c r="N177" s="170" t="s">
        <v>40</v>
      </c>
      <c r="O177" s="73"/>
      <c r="P177" s="171">
        <f>O177*H177</f>
        <v>0</v>
      </c>
      <c r="Q177" s="171">
        <v>0</v>
      </c>
      <c r="R177" s="171">
        <f>Q177*H177</f>
        <v>0</v>
      </c>
      <c r="S177" s="171">
        <v>0</v>
      </c>
      <c r="T177" s="172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73" t="s">
        <v>138</v>
      </c>
      <c r="AT177" s="173" t="s">
        <v>140</v>
      </c>
      <c r="AU177" s="173" t="s">
        <v>83</v>
      </c>
      <c r="AY177" s="15" t="s">
        <v>139</v>
      </c>
      <c r="BE177" s="174">
        <f>IF(N177="základní",J177,0)</f>
        <v>0</v>
      </c>
      <c r="BF177" s="174">
        <f>IF(N177="snížená",J177,0)</f>
        <v>0</v>
      </c>
      <c r="BG177" s="174">
        <f>IF(N177="zákl. přenesená",J177,0)</f>
        <v>0</v>
      </c>
      <c r="BH177" s="174">
        <f>IF(N177="sníž. přenesená",J177,0)</f>
        <v>0</v>
      </c>
      <c r="BI177" s="174">
        <f>IF(N177="nulová",J177,0)</f>
        <v>0</v>
      </c>
      <c r="BJ177" s="15" t="s">
        <v>83</v>
      </c>
      <c r="BK177" s="174">
        <f>ROUND(I177*H177,2)</f>
        <v>0</v>
      </c>
      <c r="BL177" s="15" t="s">
        <v>138</v>
      </c>
      <c r="BM177" s="173" t="s">
        <v>534</v>
      </c>
    </row>
    <row r="178" s="2" customFormat="1">
      <c r="A178" s="34"/>
      <c r="B178" s="35"/>
      <c r="C178" s="34"/>
      <c r="D178" s="185" t="s">
        <v>172</v>
      </c>
      <c r="E178" s="34"/>
      <c r="F178" s="186" t="s">
        <v>203</v>
      </c>
      <c r="G178" s="34"/>
      <c r="H178" s="34"/>
      <c r="I178" s="187"/>
      <c r="J178" s="34"/>
      <c r="K178" s="34"/>
      <c r="L178" s="35"/>
      <c r="M178" s="191"/>
      <c r="N178" s="192"/>
      <c r="O178" s="193"/>
      <c r="P178" s="193"/>
      <c r="Q178" s="193"/>
      <c r="R178" s="193"/>
      <c r="S178" s="193"/>
      <c r="T178" s="194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5" t="s">
        <v>172</v>
      </c>
      <c r="AU178" s="15" t="s">
        <v>83</v>
      </c>
    </row>
    <row r="179" s="2" customFormat="1" ht="6.96" customHeight="1">
      <c r="A179" s="34"/>
      <c r="B179" s="56"/>
      <c r="C179" s="57"/>
      <c r="D179" s="57"/>
      <c r="E179" s="57"/>
      <c r="F179" s="57"/>
      <c r="G179" s="57"/>
      <c r="H179" s="57"/>
      <c r="I179" s="57"/>
      <c r="J179" s="57"/>
      <c r="K179" s="57"/>
      <c r="L179" s="35"/>
      <c r="M179" s="34"/>
      <c r="O179" s="34"/>
      <c r="P179" s="34"/>
      <c r="Q179" s="34"/>
      <c r="R179" s="34"/>
      <c r="S179" s="34"/>
      <c r="T179" s="34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</row>
  </sheetData>
  <autoFilter ref="C119:K17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Chlapec\Martin</dc:creator>
  <cp:lastModifiedBy>Chlapec\Martin</cp:lastModifiedBy>
  <dcterms:created xsi:type="dcterms:W3CDTF">2021-03-10T07:25:34Z</dcterms:created>
  <dcterms:modified xsi:type="dcterms:W3CDTF">2021-03-10T07:25:41Z</dcterms:modified>
</cp:coreProperties>
</file>